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nina.UHMP\Documents\Plan-Projekcija-2019\Rebalans 5 FP\"/>
    </mc:Choice>
  </mc:AlternateContent>
  <xr:revisionPtr revIDLastSave="0" documentId="13_ncr:1_{225C7865-8FC4-41FB-9604-044835E6D807}" xr6:coauthVersionLast="45" xr6:coauthVersionMax="45" xr10:uidLastSave="{00000000-0000-0000-0000-000000000000}"/>
  <bookViews>
    <workbookView xWindow="-108" yWindow="-108" windowWidth="23256" windowHeight="12600" tabRatio="990" activeTab="4" xr2:uid="{00000000-000D-0000-FFFF-FFFF00000000}"/>
  </bookViews>
  <sheets>
    <sheet name="Sažetak općeg dijela " sheetId="14" r:id="rId1"/>
    <sheet name="E2-Plan prih.po izvorim " sheetId="13" r:id="rId2"/>
    <sheet name="E3-Plan prih.po izvorima " sheetId="9" r:id="rId3"/>
    <sheet name="E5-Plan prih.po izvor." sheetId="6" r:id="rId4"/>
    <sheet name="E4-Plan rash. -izdat. po izvor." sheetId="2" r:id="rId5"/>
    <sheet name="E3- 2019-Plan rash. i izdat. " sheetId="8" r:id="rId6"/>
    <sheet name="E3-2020-21-Plan rash. i izd " sheetId="16" state="hidden" r:id="rId7"/>
    <sheet name="E3i2-Plan rash. i izd" sheetId="10" state="hidden" r:id="rId8"/>
    <sheet name="StaroSažetak općeg dijela" sheetId="3" state="hidden" r:id="rId9"/>
    <sheet name="E2-2020-21-Plan rash. i izd " sheetId="15" state="hidden" r:id="rId10"/>
    <sheet name="Opći dio - Prihodi" sheetId="4" r:id="rId11"/>
    <sheet name="Opći dio - rashodi" sheetId="7" r:id="rId12"/>
    <sheet name="Opći dioP - Prihodi (2)" sheetId="11" state="hidden" r:id="rId13"/>
    <sheet name="Opći dioP - rashodi (2)" sheetId="12" state="hidden" r:id="rId14"/>
  </sheets>
  <definedNames>
    <definedName name="_xlnm._FilterDatabase" localSheetId="9">'E2-2020-21-Plan rash. i izd '!#REF!</definedName>
    <definedName name="_xlnm._FilterDatabase" localSheetId="5">'E3- 2019-Plan rash. i izdat. '!#REF!</definedName>
    <definedName name="_xlnm._FilterDatabase" localSheetId="6">'E3-2020-21-Plan rash. i izd '!#REF!</definedName>
    <definedName name="_xlnm._FilterDatabase" localSheetId="7">'E3i2-Plan rash. i izd'!#REF!</definedName>
    <definedName name="_xlnm._FilterDatabase" localSheetId="4">'E4-Plan rash. -izdat. po izvor.'!#REF!</definedName>
    <definedName name="_xlnm.Print_Area" localSheetId="1">'E2-Plan prih.po izvorim '!$A$1:$N$16</definedName>
    <definedName name="_xlnm.Print_Area" localSheetId="2">'E3-Plan prih.po izvorima '!$A$2:$N$22</definedName>
    <definedName name="_xlnm.Print_Area" localSheetId="4">'E4-Plan rash. -izdat. po izvor.'!$A$2:$P$238</definedName>
    <definedName name="_xlnm.Print_Area" localSheetId="3">'E5-Plan prih.po izvor.'!$A$2:$N$29</definedName>
    <definedName name="_xlnm.Print_Area" localSheetId="0">'Sažetak općeg dijela '!$A$2:$H$27</definedName>
    <definedName name="_xlnm.Print_Titles" localSheetId="9">'E2-2020-21-Plan rash. i izd '!$A:$B,'E2-2020-21-Plan rash. i izd '!$1:$3</definedName>
    <definedName name="_xlnm.Print_Titles" localSheetId="5">'E3- 2019-Plan rash. i izdat. '!$A:$B,'E3- 2019-Plan rash. i izdat. '!$1:$3</definedName>
    <definedName name="_xlnm.Print_Titles" localSheetId="6">'E3-2020-21-Plan rash. i izd '!$A:$B,'E3-2020-21-Plan rash. i izd '!$1:$3</definedName>
    <definedName name="_xlnm.Print_Titles" localSheetId="7">'E3i2-Plan rash. i izd'!$A:$B,'E3i2-Plan rash. i izd'!$1:$3</definedName>
    <definedName name="_xlnm.Print_Titles" localSheetId="4">'E4-Plan rash. -izdat. po izvor.'!$A:$B,'E4-Plan rash. -izdat. po izvor.'!$1:$3</definedName>
    <definedName name="Print_Titles_0" localSheetId="9">'E2-2020-21-Plan rash. i izd '!$1:$3</definedName>
    <definedName name="Print_Titles_0" localSheetId="5">'E3- 2019-Plan rash. i izdat. '!$1:$3</definedName>
    <definedName name="Print_Titles_0" localSheetId="6">'E3-2020-21-Plan rash. i izd '!$1:$3</definedName>
    <definedName name="Print_Titles_0" localSheetId="7">'E3i2-Plan rash. i izd'!$1:$3</definedName>
    <definedName name="Print_Titles_0" localSheetId="4">'E4-Plan rash. -izdat. po izvor.'!$1:$3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7" i="7" l="1"/>
  <c r="K116" i="7"/>
  <c r="K114" i="7"/>
  <c r="K113" i="7" s="1"/>
  <c r="K112" i="7" s="1"/>
  <c r="K110" i="7"/>
  <c r="K108" i="7"/>
  <c r="K105" i="7" s="1"/>
  <c r="K106" i="7"/>
  <c r="K103" i="7"/>
  <c r="K102" i="7"/>
  <c r="K99" i="7" s="1"/>
  <c r="K95" i="7"/>
  <c r="K93" i="7"/>
  <c r="K90" i="7"/>
  <c r="K88" i="7"/>
  <c r="K80" i="7"/>
  <c r="K77" i="7" s="1"/>
  <c r="K78" i="7"/>
  <c r="K74" i="7"/>
  <c r="K72" i="7"/>
  <c r="K71" i="7"/>
  <c r="K67" i="7"/>
  <c r="K66" i="7"/>
  <c r="K63" i="7"/>
  <c r="K62" i="7"/>
  <c r="K61" i="7" s="1"/>
  <c r="K56" i="7"/>
  <c r="K55" i="7"/>
  <c r="K50" i="7"/>
  <c r="K47" i="7" s="1"/>
  <c r="K48" i="7"/>
  <c r="K39" i="7"/>
  <c r="K37" i="7"/>
  <c r="K27" i="7"/>
  <c r="K20" i="7"/>
  <c r="K15" i="7"/>
  <c r="K11" i="7"/>
  <c r="K9" i="7"/>
  <c r="K5" i="7"/>
  <c r="K4" i="7"/>
  <c r="K110" i="4"/>
  <c r="K109" i="4"/>
  <c r="K106" i="4" s="1"/>
  <c r="K105" i="4" s="1"/>
  <c r="K107" i="4"/>
  <c r="K102" i="4"/>
  <c r="K101" i="4" s="1"/>
  <c r="K99" i="4"/>
  <c r="K97" i="4"/>
  <c r="K96" i="4" s="1"/>
  <c r="K95" i="4" s="1"/>
  <c r="K93" i="4"/>
  <c r="K92" i="4"/>
  <c r="K91" i="4"/>
  <c r="K88" i="4"/>
  <c r="K87" i="4"/>
  <c r="K86" i="4"/>
  <c r="K84" i="4"/>
  <c r="K83" i="4"/>
  <c r="K81" i="4"/>
  <c r="K79" i="4"/>
  <c r="K77" i="4"/>
  <c r="K72" i="4"/>
  <c r="K69" i="4" s="1"/>
  <c r="K70" i="4"/>
  <c r="K67" i="4"/>
  <c r="K66" i="4" s="1"/>
  <c r="K61" i="4"/>
  <c r="K60" i="4"/>
  <c r="K59" i="4"/>
  <c r="K57" i="4"/>
  <c r="K51" i="4"/>
  <c r="K50" i="4"/>
  <c r="K48" i="4"/>
  <c r="K42" i="4" s="1"/>
  <c r="K41" i="4" s="1"/>
  <c r="K46" i="4"/>
  <c r="K43" i="4"/>
  <c r="K39" i="4"/>
  <c r="K37" i="4"/>
  <c r="K35" i="4"/>
  <c r="K33" i="4"/>
  <c r="K32" i="4" s="1"/>
  <c r="K27" i="4"/>
  <c r="K22" i="4"/>
  <c r="K21" i="4" s="1"/>
  <c r="K18" i="4"/>
  <c r="K14" i="4"/>
  <c r="K12" i="4"/>
  <c r="K11" i="4"/>
  <c r="K9" i="4"/>
  <c r="K8" i="4"/>
  <c r="K6" i="4"/>
  <c r="K5" i="4"/>
  <c r="K70" i="7" l="1"/>
  <c r="K14" i="7"/>
  <c r="K3" i="7" s="1"/>
  <c r="K76" i="4"/>
  <c r="K75" i="4" s="1"/>
  <c r="K4" i="4"/>
  <c r="K65" i="4"/>
  <c r="K90" i="4"/>
  <c r="P44" i="8"/>
  <c r="K119" i="7" l="1"/>
  <c r="K3" i="4"/>
  <c r="K112" i="4" s="1"/>
  <c r="K115" i="4" s="1"/>
  <c r="F13" i="14"/>
  <c r="P18" i="8"/>
  <c r="O18" i="8"/>
  <c r="C55" i="2" l="1"/>
  <c r="M56" i="2"/>
  <c r="L56" i="2"/>
  <c r="K56" i="2"/>
  <c r="J56" i="2"/>
  <c r="I56" i="2"/>
  <c r="H56" i="2"/>
  <c r="N56" i="2"/>
  <c r="P56" i="2"/>
  <c r="P19" i="8" s="1"/>
  <c r="P54" i="2"/>
  <c r="O54" i="2"/>
  <c r="N54" i="2"/>
  <c r="N18" i="8" s="1"/>
  <c r="M54" i="2"/>
  <c r="M18" i="8" s="1"/>
  <c r="L54" i="2"/>
  <c r="L18" i="8" s="1"/>
  <c r="K54" i="2"/>
  <c r="K18" i="8" s="1"/>
  <c r="J54" i="2"/>
  <c r="J18" i="8" s="1"/>
  <c r="G54" i="2"/>
  <c r="G18" i="8" s="1"/>
  <c r="F54" i="2"/>
  <c r="F18" i="8" s="1"/>
  <c r="E54" i="2"/>
  <c r="E18" i="8" s="1"/>
  <c r="D54" i="2"/>
  <c r="D18" i="8" s="1"/>
  <c r="H54" i="2"/>
  <c r="H18" i="8" s="1"/>
  <c r="I54" i="2"/>
  <c r="I18" i="8" s="1"/>
  <c r="AH54" i="2"/>
  <c r="AD54" i="2"/>
  <c r="V54" i="2"/>
  <c r="R54" i="2"/>
  <c r="C54" i="2" l="1"/>
  <c r="C18" i="8" s="1"/>
  <c r="J88" i="7"/>
  <c r="J72" i="4"/>
  <c r="I72" i="4"/>
  <c r="H72" i="4"/>
  <c r="G72" i="4"/>
  <c r="J67" i="4"/>
  <c r="J12" i="4"/>
  <c r="S18" i="8" l="1"/>
  <c r="R18" i="8"/>
  <c r="J117" i="7"/>
  <c r="J116" i="7"/>
  <c r="J114" i="7"/>
  <c r="J113" i="7" s="1"/>
  <c r="J110" i="7"/>
  <c r="J108" i="7"/>
  <c r="J106" i="7"/>
  <c r="J105" i="7" s="1"/>
  <c r="J103" i="7"/>
  <c r="J102" i="7" s="1"/>
  <c r="J99" i="7" s="1"/>
  <c r="J95" i="7"/>
  <c r="J93" i="7"/>
  <c r="J90" i="7"/>
  <c r="J80" i="7"/>
  <c r="J78" i="7"/>
  <c r="J74" i="7"/>
  <c r="J72" i="7"/>
  <c r="J67" i="7"/>
  <c r="J66" i="7" s="1"/>
  <c r="J63" i="7"/>
  <c r="J62" i="7" s="1"/>
  <c r="J61" i="7" s="1"/>
  <c r="J56" i="7"/>
  <c r="J55" i="7" s="1"/>
  <c r="J50" i="7"/>
  <c r="J48" i="7"/>
  <c r="J39" i="7"/>
  <c r="J37" i="7"/>
  <c r="J27" i="7"/>
  <c r="J20" i="7"/>
  <c r="J15" i="7"/>
  <c r="J11" i="7"/>
  <c r="J9" i="7"/>
  <c r="J5" i="7"/>
  <c r="J110" i="4"/>
  <c r="J109" i="4" s="1"/>
  <c r="J107" i="4"/>
  <c r="J102" i="4"/>
  <c r="J101" i="4" s="1"/>
  <c r="J99" i="4"/>
  <c r="J96" i="4" s="1"/>
  <c r="J97" i="4"/>
  <c r="J93" i="4"/>
  <c r="J92" i="4"/>
  <c r="J91" i="4" s="1"/>
  <c r="J88" i="4"/>
  <c r="J87" i="4" s="1"/>
  <c r="J86" i="4" s="1"/>
  <c r="J84" i="4"/>
  <c r="J83" i="4" s="1"/>
  <c r="J81" i="4"/>
  <c r="J79" i="4"/>
  <c r="J77" i="4"/>
  <c r="J70" i="4"/>
  <c r="J69" i="4" s="1"/>
  <c r="J66" i="4"/>
  <c r="J61" i="4"/>
  <c r="J60" i="4"/>
  <c r="J59" i="4" s="1"/>
  <c r="J57" i="4"/>
  <c r="J51" i="4"/>
  <c r="J48" i="4"/>
  <c r="J46" i="4"/>
  <c r="J43" i="4"/>
  <c r="J39" i="4"/>
  <c r="J37" i="4"/>
  <c r="J35" i="4"/>
  <c r="J33" i="4"/>
  <c r="J27" i="4"/>
  <c r="J22" i="4"/>
  <c r="J21" i="4" s="1"/>
  <c r="J18" i="4"/>
  <c r="J11" i="4"/>
  <c r="J9" i="4"/>
  <c r="J8" i="4" s="1"/>
  <c r="J6" i="4"/>
  <c r="J5" i="4" s="1"/>
  <c r="L160" i="2"/>
  <c r="M210" i="2"/>
  <c r="M213" i="2"/>
  <c r="J32" i="4" l="1"/>
  <c r="J50" i="4"/>
  <c r="J106" i="4"/>
  <c r="J105" i="4" s="1"/>
  <c r="J47" i="7"/>
  <c r="J112" i="7"/>
  <c r="J76" i="4"/>
  <c r="J75" i="4" s="1"/>
  <c r="J77" i="7"/>
  <c r="J14" i="4"/>
  <c r="J4" i="7"/>
  <c r="J42" i="4"/>
  <c r="J65" i="4"/>
  <c r="J14" i="7"/>
  <c r="J71" i="7"/>
  <c r="J4" i="4"/>
  <c r="J41" i="4"/>
  <c r="J95" i="4"/>
  <c r="J90" i="4" s="1"/>
  <c r="H21" i="9"/>
  <c r="H15" i="13"/>
  <c r="F110" i="4"/>
  <c r="F109" i="4" s="1"/>
  <c r="F106" i="4" s="1"/>
  <c r="F105" i="4" s="1"/>
  <c r="F107" i="4"/>
  <c r="F102" i="4"/>
  <c r="F101" i="4" s="1"/>
  <c r="F99" i="4"/>
  <c r="F97" i="4"/>
  <c r="F93" i="4"/>
  <c r="F92" i="4"/>
  <c r="F91" i="4" s="1"/>
  <c r="F88" i="4"/>
  <c r="F87" i="4"/>
  <c r="F86" i="4" s="1"/>
  <c r="F84" i="4"/>
  <c r="F83" i="4"/>
  <c r="F81" i="4"/>
  <c r="F79" i="4"/>
  <c r="F77" i="4"/>
  <c r="F70" i="4"/>
  <c r="F69" i="4" s="1"/>
  <c r="F67" i="4"/>
  <c r="F66" i="4" s="1"/>
  <c r="F61" i="4"/>
  <c r="F60" i="4"/>
  <c r="F59" i="4"/>
  <c r="F57" i="4"/>
  <c r="F50" i="4" s="1"/>
  <c r="F51" i="4"/>
  <c r="F48" i="4"/>
  <c r="F46" i="4"/>
  <c r="F43" i="4"/>
  <c r="F39" i="4"/>
  <c r="F37" i="4"/>
  <c r="F35" i="4"/>
  <c r="F33" i="4"/>
  <c r="F27" i="4"/>
  <c r="F22" i="4"/>
  <c r="F21" i="4"/>
  <c r="F18" i="4"/>
  <c r="F15" i="4"/>
  <c r="F12" i="4"/>
  <c r="F11" i="4"/>
  <c r="F9" i="4"/>
  <c r="F8" i="4" s="1"/>
  <c r="F6" i="4"/>
  <c r="F5" i="4"/>
  <c r="I117" i="7"/>
  <c r="I116" i="7" s="1"/>
  <c r="I114" i="7"/>
  <c r="I113" i="7"/>
  <c r="I112" i="7" s="1"/>
  <c r="I110" i="7"/>
  <c r="I105" i="7" s="1"/>
  <c r="I108" i="7"/>
  <c r="I106" i="7"/>
  <c r="I103" i="7"/>
  <c r="I102" i="7" s="1"/>
  <c r="I99" i="7" s="1"/>
  <c r="I95" i="7"/>
  <c r="I93" i="7"/>
  <c r="I90" i="7"/>
  <c r="I88" i="7"/>
  <c r="I80" i="7"/>
  <c r="I77" i="7" s="1"/>
  <c r="I78" i="7"/>
  <c r="I74" i="7"/>
  <c r="I72" i="7"/>
  <c r="I71" i="7" s="1"/>
  <c r="I67" i="7"/>
  <c r="I66" i="7" s="1"/>
  <c r="I63" i="7"/>
  <c r="I62" i="7" s="1"/>
  <c r="I61" i="7" s="1"/>
  <c r="I56" i="7"/>
  <c r="I55" i="7"/>
  <c r="I50" i="7"/>
  <c r="I48" i="7"/>
  <c r="I39" i="7"/>
  <c r="I37" i="7"/>
  <c r="I27" i="7"/>
  <c r="I20" i="7"/>
  <c r="I15" i="7"/>
  <c r="I11" i="7"/>
  <c r="I9" i="7"/>
  <c r="I5" i="7"/>
  <c r="I14" i="7" l="1"/>
  <c r="I47" i="7"/>
  <c r="F32" i="4"/>
  <c r="F76" i="4"/>
  <c r="F75" i="4" s="1"/>
  <c r="F96" i="4"/>
  <c r="J70" i="7"/>
  <c r="J3" i="7"/>
  <c r="I4" i="7"/>
  <c r="F42" i="4"/>
  <c r="F14" i="4"/>
  <c r="J3" i="4"/>
  <c r="J112" i="4" s="1"/>
  <c r="J115" i="4" s="1"/>
  <c r="F65" i="4"/>
  <c r="F41" i="4"/>
  <c r="F95" i="4"/>
  <c r="F90" i="4" s="1"/>
  <c r="I3" i="7"/>
  <c r="I70" i="7"/>
  <c r="F28" i="6"/>
  <c r="F21" i="9"/>
  <c r="F15" i="13"/>
  <c r="P25" i="8"/>
  <c r="O25" i="8"/>
  <c r="N25" i="8"/>
  <c r="M25" i="8"/>
  <c r="L25" i="8"/>
  <c r="K25" i="8"/>
  <c r="J25" i="8"/>
  <c r="H25" i="8"/>
  <c r="G25" i="8"/>
  <c r="F25" i="8"/>
  <c r="E25" i="8"/>
  <c r="D25" i="8"/>
  <c r="F4" i="4" l="1"/>
  <c r="J119" i="7"/>
  <c r="F3" i="4"/>
  <c r="F112" i="4" s="1"/>
  <c r="F115" i="4" s="1"/>
  <c r="I119" i="7"/>
  <c r="I210" i="2"/>
  <c r="I216" i="2" l="1"/>
  <c r="G21" i="9" l="1"/>
  <c r="G28" i="6"/>
  <c r="I145" i="2" l="1"/>
  <c r="AC143" i="2"/>
  <c r="Q143" i="2"/>
  <c r="C143" i="2"/>
  <c r="C105" i="2"/>
  <c r="C104" i="2"/>
  <c r="I106" i="2"/>
  <c r="I25" i="8" s="1"/>
  <c r="I103" i="2"/>
  <c r="C102" i="2"/>
  <c r="R103" i="2"/>
  <c r="V98" i="2"/>
  <c r="R98" i="2"/>
  <c r="V103" i="2"/>
  <c r="C106" i="2" l="1"/>
  <c r="C25" i="8" s="1"/>
  <c r="C107" i="2"/>
  <c r="Q107" i="2"/>
  <c r="AC107" i="2"/>
  <c r="D108" i="2"/>
  <c r="F108" i="2"/>
  <c r="G108" i="2"/>
  <c r="H108" i="2"/>
  <c r="I108" i="2"/>
  <c r="J108" i="2"/>
  <c r="K108" i="2"/>
  <c r="L108" i="2"/>
  <c r="M108" i="2"/>
  <c r="N108" i="2"/>
  <c r="O108" i="2"/>
  <c r="P108" i="2"/>
  <c r="R108" i="2"/>
  <c r="S108" i="2"/>
  <c r="T108" i="2"/>
  <c r="U108" i="2"/>
  <c r="V108" i="2"/>
  <c r="W108" i="2"/>
  <c r="X108" i="2"/>
  <c r="Y108" i="2"/>
  <c r="Z108" i="2"/>
  <c r="AA108" i="2"/>
  <c r="AB108" i="2"/>
  <c r="AD108" i="2"/>
  <c r="AE108" i="2"/>
  <c r="AF108" i="2"/>
  <c r="AG108" i="2"/>
  <c r="AH108" i="2"/>
  <c r="AI108" i="2"/>
  <c r="AJ108" i="2"/>
  <c r="AK108" i="2"/>
  <c r="AL108" i="2"/>
  <c r="AM108" i="2"/>
  <c r="AN108" i="2"/>
  <c r="AC108" i="2" l="1"/>
  <c r="C108" i="2"/>
  <c r="Q108" i="2"/>
  <c r="S25" i="8"/>
  <c r="R25" i="8"/>
  <c r="E110" i="4"/>
  <c r="E109" i="4" s="1"/>
  <c r="E107" i="4"/>
  <c r="E102" i="4"/>
  <c r="E101" i="4" s="1"/>
  <c r="E99" i="4"/>
  <c r="E97" i="4"/>
  <c r="E96" i="4" s="1"/>
  <c r="E93" i="4"/>
  <c r="E92" i="4" s="1"/>
  <c r="E91" i="4" s="1"/>
  <c r="E88" i="4"/>
  <c r="E87" i="4" s="1"/>
  <c r="E86" i="4" s="1"/>
  <c r="E84" i="4"/>
  <c r="E83" i="4"/>
  <c r="E81" i="4"/>
  <c r="E79" i="4"/>
  <c r="E77" i="4"/>
  <c r="E72" i="4"/>
  <c r="E70" i="4"/>
  <c r="E67" i="4"/>
  <c r="E66" i="4" s="1"/>
  <c r="E61" i="4"/>
  <c r="E60" i="4"/>
  <c r="E59" i="4" s="1"/>
  <c r="E57" i="4"/>
  <c r="E51" i="4"/>
  <c r="E48" i="4"/>
  <c r="E46" i="4"/>
  <c r="E43" i="4"/>
  <c r="E39" i="4"/>
  <c r="E37" i="4"/>
  <c r="E35" i="4"/>
  <c r="E33" i="4"/>
  <c r="E27" i="4"/>
  <c r="E22" i="4"/>
  <c r="E21" i="4" s="1"/>
  <c r="E18" i="4"/>
  <c r="E15" i="4"/>
  <c r="E12" i="4"/>
  <c r="E11" i="4" s="1"/>
  <c r="E9" i="4"/>
  <c r="E8" i="4" s="1"/>
  <c r="E6" i="4"/>
  <c r="E5" i="4" s="1"/>
  <c r="F117" i="7"/>
  <c r="F116" i="7" s="1"/>
  <c r="F114" i="7"/>
  <c r="F113" i="7" s="1"/>
  <c r="F110" i="7"/>
  <c r="F108" i="7"/>
  <c r="F106" i="7"/>
  <c r="F103" i="7"/>
  <c r="F102" i="7"/>
  <c r="F99" i="7" s="1"/>
  <c r="F95" i="7"/>
  <c r="F93" i="7"/>
  <c r="F90" i="7"/>
  <c r="F88" i="7"/>
  <c r="F80" i="7"/>
  <c r="F78" i="7"/>
  <c r="F74" i="7"/>
  <c r="F72" i="7"/>
  <c r="F67" i="7"/>
  <c r="F66" i="7" s="1"/>
  <c r="F63" i="7"/>
  <c r="F62" i="7"/>
  <c r="F61" i="7" s="1"/>
  <c r="F56" i="7"/>
  <c r="F55" i="7" s="1"/>
  <c r="F50" i="7"/>
  <c r="F48" i="7"/>
  <c r="F39" i="7"/>
  <c r="F37" i="7"/>
  <c r="F27" i="7"/>
  <c r="F20" i="7"/>
  <c r="F15" i="7"/>
  <c r="F11" i="7"/>
  <c r="F9" i="7"/>
  <c r="F5" i="7"/>
  <c r="E50" i="4" l="1"/>
  <c r="E106" i="4"/>
  <c r="E105" i="4" s="1"/>
  <c r="E14" i="4"/>
  <c r="F47" i="7"/>
  <c r="F71" i="7"/>
  <c r="F112" i="7"/>
  <c r="F77" i="7"/>
  <c r="F105" i="7"/>
  <c r="E32" i="4"/>
  <c r="E69" i="4"/>
  <c r="E65" i="4" s="1"/>
  <c r="E42" i="4"/>
  <c r="E41" i="4" s="1"/>
  <c r="E76" i="4"/>
  <c r="E75" i="4" s="1"/>
  <c r="F4" i="7"/>
  <c r="F14" i="7"/>
  <c r="E95" i="4"/>
  <c r="E90" i="4" s="1"/>
  <c r="C28" i="6"/>
  <c r="C21" i="9"/>
  <c r="E33" i="8"/>
  <c r="E31" i="8"/>
  <c r="E30" i="8"/>
  <c r="E29" i="8"/>
  <c r="E28" i="8"/>
  <c r="E26" i="8"/>
  <c r="E24" i="8"/>
  <c r="E23" i="8"/>
  <c r="E22" i="8"/>
  <c r="E21" i="8"/>
  <c r="E56" i="2"/>
  <c r="E19" i="8" s="1"/>
  <c r="E52" i="2"/>
  <c r="E17" i="8" s="1"/>
  <c r="E48" i="2"/>
  <c r="E16" i="8" s="1"/>
  <c r="E40" i="2"/>
  <c r="E15" i="8" s="1"/>
  <c r="E38" i="2"/>
  <c r="E14" i="8" s="1"/>
  <c r="E28" i="2"/>
  <c r="E13" i="8" s="1"/>
  <c r="E21" i="2"/>
  <c r="E12" i="8" s="1"/>
  <c r="E16" i="2"/>
  <c r="E11" i="8" s="1"/>
  <c r="E13" i="2"/>
  <c r="E10" i="8" s="1"/>
  <c r="E11" i="2"/>
  <c r="C15" i="13"/>
  <c r="E9" i="8" l="1"/>
  <c r="E8" i="2"/>
  <c r="E4" i="4"/>
  <c r="E3" i="4" s="1"/>
  <c r="E112" i="4" s="1"/>
  <c r="E115" i="4" s="1"/>
  <c r="F70" i="7"/>
  <c r="E20" i="8"/>
  <c r="F3" i="7"/>
  <c r="F119" i="7" s="1"/>
  <c r="E8" i="8"/>
  <c r="E27" i="8"/>
  <c r="E7" i="2"/>
  <c r="E236" i="2" s="1"/>
  <c r="E117" i="7"/>
  <c r="E116" i="7" s="1"/>
  <c r="E114" i="7"/>
  <c r="E113" i="7" s="1"/>
  <c r="E110" i="7"/>
  <c r="E108" i="7"/>
  <c r="E106" i="7"/>
  <c r="E103" i="7"/>
  <c r="E102" i="7" s="1"/>
  <c r="E99" i="7" s="1"/>
  <c r="E95" i="7"/>
  <c r="E93" i="7"/>
  <c r="E90" i="7"/>
  <c r="E88" i="7"/>
  <c r="E80" i="7"/>
  <c r="E78" i="7"/>
  <c r="E74" i="7"/>
  <c r="E72" i="7"/>
  <c r="E67" i="7"/>
  <c r="E66" i="7" s="1"/>
  <c r="E63" i="7"/>
  <c r="E62" i="7" s="1"/>
  <c r="E61" i="7" s="1"/>
  <c r="E56" i="7"/>
  <c r="E55" i="7" s="1"/>
  <c r="E50" i="7"/>
  <c r="E48" i="7"/>
  <c r="E39" i="7"/>
  <c r="E37" i="7"/>
  <c r="E27" i="7"/>
  <c r="E20" i="7"/>
  <c r="E15" i="7"/>
  <c r="E11" i="7"/>
  <c r="E9" i="7"/>
  <c r="E5" i="7"/>
  <c r="E4" i="7" l="1"/>
  <c r="E71" i="7"/>
  <c r="E7" i="8"/>
  <c r="E61" i="8" s="1"/>
  <c r="E47" i="7"/>
  <c r="E112" i="7"/>
  <c r="E77" i="7"/>
  <c r="E105" i="7"/>
  <c r="E14" i="7"/>
  <c r="E3" i="7" s="1"/>
  <c r="G110" i="4"/>
  <c r="G109" i="4" s="1"/>
  <c r="G107" i="4"/>
  <c r="G102" i="4"/>
  <c r="G101" i="4" s="1"/>
  <c r="G99" i="4"/>
  <c r="G97" i="4"/>
  <c r="G93" i="4"/>
  <c r="G92" i="4" s="1"/>
  <c r="G91" i="4" s="1"/>
  <c r="G88" i="4"/>
  <c r="G87" i="4" s="1"/>
  <c r="G86" i="4" s="1"/>
  <c r="G84" i="4"/>
  <c r="G83" i="4" s="1"/>
  <c r="G81" i="4"/>
  <c r="G79" i="4"/>
  <c r="G77" i="4"/>
  <c r="G70" i="4"/>
  <c r="G67" i="4"/>
  <c r="G66" i="4" s="1"/>
  <c r="G61" i="4"/>
  <c r="G60" i="4" s="1"/>
  <c r="G59" i="4" s="1"/>
  <c r="G57" i="4"/>
  <c r="G51" i="4"/>
  <c r="G48" i="4"/>
  <c r="G46" i="4"/>
  <c r="G43" i="4"/>
  <c r="G39" i="4"/>
  <c r="G37" i="4"/>
  <c r="G35" i="4"/>
  <c r="G33" i="4"/>
  <c r="G27" i="4"/>
  <c r="G22" i="4"/>
  <c r="G18" i="4"/>
  <c r="G15" i="4"/>
  <c r="G12" i="4"/>
  <c r="G11" i="4" s="1"/>
  <c r="G9" i="4"/>
  <c r="G8" i="4"/>
  <c r="G6" i="4"/>
  <c r="G5" i="4" s="1"/>
  <c r="G96" i="4" l="1"/>
  <c r="G95" i="4" s="1"/>
  <c r="G106" i="4"/>
  <c r="G105" i="4" s="1"/>
  <c r="G21" i="4"/>
  <c r="G32" i="4"/>
  <c r="E70" i="7"/>
  <c r="E119" i="7" s="1"/>
  <c r="G50" i="4"/>
  <c r="G69" i="4"/>
  <c r="G65" i="4" s="1"/>
  <c r="G76" i="4"/>
  <c r="G75" i="4" s="1"/>
  <c r="G42" i="4"/>
  <c r="G14" i="4"/>
  <c r="G90" i="4"/>
  <c r="P11" i="8"/>
  <c r="G4" i="4" l="1"/>
  <c r="G41" i="4"/>
  <c r="G3" i="4" s="1"/>
  <c r="G112" i="4" s="1"/>
  <c r="G115" i="4" s="1"/>
  <c r="P21" i="2" l="1"/>
  <c r="O9" i="8"/>
  <c r="I48" i="2" l="1"/>
  <c r="L213" i="2" l="1"/>
  <c r="J11" i="2" l="1"/>
  <c r="N39" i="10" l="1"/>
  <c r="M39" i="10"/>
  <c r="L39" i="10"/>
  <c r="K39" i="10"/>
  <c r="G39" i="10"/>
  <c r="F39" i="10"/>
  <c r="E39" i="10"/>
  <c r="D39" i="10"/>
  <c r="Z39" i="10"/>
  <c r="Y39" i="10"/>
  <c r="X39" i="10"/>
  <c r="W39" i="10"/>
  <c r="S39" i="10"/>
  <c r="R39" i="10"/>
  <c r="Q39" i="10"/>
  <c r="P39" i="10"/>
  <c r="Z38" i="10"/>
  <c r="Y38" i="10"/>
  <c r="X38" i="10"/>
  <c r="W38" i="10"/>
  <c r="U38" i="10"/>
  <c r="S38" i="10"/>
  <c r="R38" i="10"/>
  <c r="Q38" i="10"/>
  <c r="N38" i="10"/>
  <c r="M38" i="10"/>
  <c r="L38" i="10"/>
  <c r="K38" i="10"/>
  <c r="I38" i="10"/>
  <c r="G38" i="10"/>
  <c r="F38" i="10"/>
  <c r="E38" i="10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Z32" i="10"/>
  <c r="Y32" i="10"/>
  <c r="X32" i="10"/>
  <c r="W32" i="10"/>
  <c r="S32" i="10"/>
  <c r="R32" i="10"/>
  <c r="Q32" i="10"/>
  <c r="Z22" i="10"/>
  <c r="Z12" i="15" s="1"/>
  <c r="Y22" i="10"/>
  <c r="Y12" i="15" s="1"/>
  <c r="X22" i="10"/>
  <c r="X12" i="15" s="1"/>
  <c r="W22" i="10"/>
  <c r="W12" i="15" s="1"/>
  <c r="V22" i="10"/>
  <c r="V12" i="15" s="1"/>
  <c r="U22" i="10"/>
  <c r="U12" i="15" s="1"/>
  <c r="T22" i="10"/>
  <c r="T12" i="15" s="1"/>
  <c r="S22" i="10"/>
  <c r="S12" i="15" s="1"/>
  <c r="R22" i="10"/>
  <c r="R12" i="15" s="1"/>
  <c r="Q22" i="10"/>
  <c r="Q12" i="15" s="1"/>
  <c r="P22" i="10"/>
  <c r="P12" i="15" s="1"/>
  <c r="O22" i="10"/>
  <c r="O12" i="15" s="1"/>
  <c r="N32" i="10"/>
  <c r="M32" i="10"/>
  <c r="L32" i="10"/>
  <c r="K32" i="10"/>
  <c r="G32" i="10"/>
  <c r="F32" i="10"/>
  <c r="E32" i="10"/>
  <c r="Z63" i="16"/>
  <c r="Z62" i="16" s="1"/>
  <c r="N63" i="16"/>
  <c r="N62" i="16" s="1"/>
  <c r="Z51" i="16"/>
  <c r="N51" i="16"/>
  <c r="Z50" i="16"/>
  <c r="N50" i="16"/>
  <c r="Z49" i="16"/>
  <c r="N49" i="16"/>
  <c r="Z48" i="16"/>
  <c r="N48" i="16"/>
  <c r="Z47" i="16"/>
  <c r="N47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P32" i="16"/>
  <c r="D32" i="16"/>
  <c r="P31" i="16"/>
  <c r="D31" i="16"/>
  <c r="Y30" i="16"/>
  <c r="X30" i="16"/>
  <c r="W30" i="16"/>
  <c r="U30" i="16"/>
  <c r="S30" i="16"/>
  <c r="R30" i="16"/>
  <c r="P30" i="16"/>
  <c r="M30" i="16"/>
  <c r="L30" i="16"/>
  <c r="K30" i="16"/>
  <c r="I30" i="16"/>
  <c r="G30" i="16"/>
  <c r="F30" i="16"/>
  <c r="D30" i="16"/>
  <c r="P29" i="16"/>
  <c r="D29" i="16"/>
  <c r="P28" i="16"/>
  <c r="D28" i="16"/>
  <c r="P27" i="16"/>
  <c r="D27" i="16"/>
  <c r="Z25" i="16"/>
  <c r="Y25" i="16"/>
  <c r="X25" i="16"/>
  <c r="W25" i="16"/>
  <c r="V25" i="16"/>
  <c r="U25" i="16"/>
  <c r="S25" i="16"/>
  <c r="R25" i="16"/>
  <c r="Q25" i="16"/>
  <c r="M24" i="16"/>
  <c r="L24" i="16"/>
  <c r="K24" i="16"/>
  <c r="J24" i="16"/>
  <c r="I24" i="16"/>
  <c r="G24" i="16"/>
  <c r="F24" i="16"/>
  <c r="Z22" i="16"/>
  <c r="Y22" i="16"/>
  <c r="X22" i="16"/>
  <c r="W22" i="16"/>
  <c r="V22" i="16"/>
  <c r="U22" i="16"/>
  <c r="S22" i="16"/>
  <c r="R22" i="16"/>
  <c r="Q22" i="16"/>
  <c r="Z21" i="16"/>
  <c r="Y21" i="16"/>
  <c r="X21" i="16"/>
  <c r="W21" i="16"/>
  <c r="V21" i="16"/>
  <c r="U21" i="16"/>
  <c r="S21" i="16"/>
  <c r="R21" i="16"/>
  <c r="Q21" i="16"/>
  <c r="N22" i="10"/>
  <c r="N12" i="15" s="1"/>
  <c r="M22" i="10"/>
  <c r="M12" i="15" s="1"/>
  <c r="L22" i="10"/>
  <c r="L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E22" i="10"/>
  <c r="E12" i="15" s="1"/>
  <c r="D22" i="10"/>
  <c r="D12" i="15" s="1"/>
  <c r="Z30" i="10"/>
  <c r="Y30" i="10"/>
  <c r="X30" i="10"/>
  <c r="W30" i="10"/>
  <c r="V30" i="10"/>
  <c r="U30" i="10"/>
  <c r="T30" i="10"/>
  <c r="S30" i="10"/>
  <c r="R30" i="10"/>
  <c r="Q30" i="10"/>
  <c r="P30" i="10"/>
  <c r="N30" i="10"/>
  <c r="M30" i="10"/>
  <c r="L30" i="10"/>
  <c r="K30" i="10"/>
  <c r="J30" i="10"/>
  <c r="I30" i="10"/>
  <c r="H30" i="10"/>
  <c r="G30" i="10"/>
  <c r="F30" i="10"/>
  <c r="E30" i="10"/>
  <c r="D30" i="10"/>
  <c r="Z43" i="15"/>
  <c r="Z42" i="15" s="1"/>
  <c r="Z34" i="15"/>
  <c r="N34" i="15"/>
  <c r="Z33" i="15"/>
  <c r="N3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Z32" i="15" l="1"/>
  <c r="N32" i="15"/>
  <c r="D26" i="16"/>
  <c r="N46" i="16"/>
  <c r="P26" i="16"/>
  <c r="Z46" i="16"/>
  <c r="C22" i="10"/>
  <c r="C12" i="15" s="1"/>
  <c r="H5" i="7"/>
  <c r="G37" i="7"/>
  <c r="I77" i="4" l="1"/>
  <c r="H79" i="4"/>
  <c r="I79" i="4"/>
  <c r="H43" i="4"/>
  <c r="I22" i="4" l="1"/>
  <c r="I12" i="4"/>
  <c r="P38" i="10" l="1"/>
  <c r="P37" i="10"/>
  <c r="P35" i="10"/>
  <c r="P34" i="10"/>
  <c r="P33" i="10"/>
  <c r="D38" i="10"/>
  <c r="D37" i="10"/>
  <c r="D35" i="10"/>
  <c r="D34" i="10"/>
  <c r="D33" i="10"/>
  <c r="M29" i="10"/>
  <c r="M31" i="10" s="1"/>
  <c r="M16" i="15" s="1"/>
  <c r="L29" i="10"/>
  <c r="L31" i="10" s="1"/>
  <c r="L16" i="15" s="1"/>
  <c r="K29" i="10"/>
  <c r="K31" i="10" s="1"/>
  <c r="K16" i="15" s="1"/>
  <c r="J29" i="10"/>
  <c r="J31" i="10" s="1"/>
  <c r="J16" i="15" s="1"/>
  <c r="I29" i="10"/>
  <c r="I31" i="10" s="1"/>
  <c r="I16" i="15" s="1"/>
  <c r="G29" i="10"/>
  <c r="G31" i="10" s="1"/>
  <c r="G16" i="15" s="1"/>
  <c r="F29" i="10"/>
  <c r="F31" i="10" s="1"/>
  <c r="F16" i="15" s="1"/>
  <c r="Z26" i="10"/>
  <c r="Y26" i="10"/>
  <c r="X26" i="10"/>
  <c r="W26" i="10"/>
  <c r="V26" i="10"/>
  <c r="U26" i="10"/>
  <c r="S26" i="10"/>
  <c r="R26" i="10"/>
  <c r="Q26" i="10"/>
  <c r="Z25" i="10"/>
  <c r="Y25" i="10"/>
  <c r="X25" i="10"/>
  <c r="W25" i="10"/>
  <c r="V25" i="10"/>
  <c r="U25" i="10"/>
  <c r="S25" i="10"/>
  <c r="R25" i="10"/>
  <c r="Q25" i="10"/>
  <c r="P40" i="10" l="1"/>
  <c r="P20" i="15" s="1"/>
  <c r="P36" i="10"/>
  <c r="P19" i="15" s="1"/>
  <c r="D40" i="10"/>
  <c r="D20" i="15" s="1"/>
  <c r="D36" i="10"/>
  <c r="D19" i="15" s="1"/>
  <c r="AL213" i="2"/>
  <c r="P18" i="15" l="1"/>
  <c r="D18" i="15"/>
  <c r="X56" i="16"/>
  <c r="AH28" i="2"/>
  <c r="T13" i="16" s="1"/>
  <c r="AH21" i="2"/>
  <c r="T12" i="16" s="1"/>
  <c r="AH16" i="2"/>
  <c r="AH13" i="2"/>
  <c r="T10" i="16" s="1"/>
  <c r="AI28" i="2"/>
  <c r="U13" i="16" s="1"/>
  <c r="AI21" i="2"/>
  <c r="U12" i="16" s="1"/>
  <c r="AI16" i="2"/>
  <c r="U11" i="16" s="1"/>
  <c r="AI13" i="2"/>
  <c r="U10" i="16" s="1"/>
  <c r="AI11" i="2"/>
  <c r="AI173" i="2"/>
  <c r="U44" i="16" s="1"/>
  <c r="AH173" i="2"/>
  <c r="T44" i="16" s="1"/>
  <c r="AI171" i="2"/>
  <c r="U43" i="16" s="1"/>
  <c r="AH171" i="2"/>
  <c r="T43" i="16" s="1"/>
  <c r="AI167" i="2"/>
  <c r="U42" i="16" s="1"/>
  <c r="AH167" i="2"/>
  <c r="T42" i="16" s="1"/>
  <c r="AI165" i="2"/>
  <c r="U41" i="16" s="1"/>
  <c r="AH165" i="2"/>
  <c r="T41" i="16" s="1"/>
  <c r="AI162" i="2"/>
  <c r="U40" i="16" s="1"/>
  <c r="AH162" i="2"/>
  <c r="T40" i="16" s="1"/>
  <c r="AI160" i="2"/>
  <c r="U39" i="16" s="1"/>
  <c r="AH160" i="2"/>
  <c r="T39" i="16" s="1"/>
  <c r="AD173" i="2"/>
  <c r="P44" i="16" s="1"/>
  <c r="AD171" i="2"/>
  <c r="P43" i="16" s="1"/>
  <c r="AD167" i="2"/>
  <c r="P42" i="16" s="1"/>
  <c r="AD165" i="2"/>
  <c r="P41" i="16" s="1"/>
  <c r="AD162" i="2"/>
  <c r="P40" i="16" s="1"/>
  <c r="AD160" i="2"/>
  <c r="P39" i="16" s="1"/>
  <c r="P38" i="16" l="1"/>
  <c r="T38" i="16"/>
  <c r="U9" i="16"/>
  <c r="U38" i="16"/>
  <c r="T11" i="16"/>
  <c r="Q51" i="2"/>
  <c r="Q50" i="2"/>
  <c r="Q49" i="2"/>
  <c r="Q47" i="2"/>
  <c r="Q158" i="2"/>
  <c r="W173" i="2"/>
  <c r="I44" i="16" s="1"/>
  <c r="W171" i="2"/>
  <c r="I43" i="16" s="1"/>
  <c r="W167" i="2"/>
  <c r="I42" i="16" s="1"/>
  <c r="W165" i="2"/>
  <c r="I41" i="16" s="1"/>
  <c r="W162" i="2"/>
  <c r="I40" i="16" s="1"/>
  <c r="W160" i="2"/>
  <c r="Z213" i="2"/>
  <c r="L56" i="16" s="1"/>
  <c r="Z210" i="2"/>
  <c r="L55" i="16" s="1"/>
  <c r="W157" i="2" l="1"/>
  <c r="I46" i="10" s="1"/>
  <c r="I39" i="16"/>
  <c r="I38" i="16" s="1"/>
  <c r="Q37" i="2"/>
  <c r="Q42" i="2"/>
  <c r="Q148" i="2"/>
  <c r="Q147" i="2"/>
  <c r="Q146" i="2"/>
  <c r="Q144" i="2"/>
  <c r="Q142" i="2"/>
  <c r="Q140" i="2"/>
  <c r="Q139" i="2"/>
  <c r="Q138" i="2"/>
  <c r="Q137" i="2"/>
  <c r="Q133" i="2"/>
  <c r="Q131" i="2"/>
  <c r="Q132" i="2" s="1"/>
  <c r="Q129" i="2"/>
  <c r="Q130" i="2" s="1"/>
  <c r="AC148" i="2"/>
  <c r="AC147" i="2"/>
  <c r="AC146" i="2"/>
  <c r="AC144" i="2"/>
  <c r="AC142" i="2"/>
  <c r="AC140" i="2"/>
  <c r="AC139" i="2"/>
  <c r="AC138" i="2"/>
  <c r="AC137" i="2"/>
  <c r="AC133" i="2"/>
  <c r="AC131" i="2"/>
  <c r="AC132" i="2" s="1"/>
  <c r="AC129" i="2"/>
  <c r="AC130" i="2" s="1"/>
  <c r="AJ149" i="2"/>
  <c r="AH149" i="2"/>
  <c r="AJ145" i="2"/>
  <c r="AH145" i="2"/>
  <c r="AJ141" i="2"/>
  <c r="AH141" i="2"/>
  <c r="AJ136" i="2"/>
  <c r="AI136" i="2"/>
  <c r="AI141" i="2" s="1"/>
  <c r="AI149" i="2" s="1"/>
  <c r="U39" i="10" s="1"/>
  <c r="AH136" i="2"/>
  <c r="AJ132" i="2"/>
  <c r="AH132" i="2"/>
  <c r="AJ130" i="2"/>
  <c r="AI130" i="2"/>
  <c r="AH130" i="2"/>
  <c r="V145" i="2"/>
  <c r="V141" i="2"/>
  <c r="V149" i="2"/>
  <c r="V136" i="2"/>
  <c r="V132" i="2"/>
  <c r="V130" i="2"/>
  <c r="X149" i="2"/>
  <c r="X145" i="2"/>
  <c r="X141" i="2"/>
  <c r="X136" i="2"/>
  <c r="X132" i="2"/>
  <c r="X130" i="2"/>
  <c r="AI128" i="2" l="1"/>
  <c r="U32" i="10" s="1"/>
  <c r="Q145" i="2"/>
  <c r="C31" i="16" s="1"/>
  <c r="J30" i="16"/>
  <c r="J37" i="10"/>
  <c r="H28" i="16"/>
  <c r="H34" i="10"/>
  <c r="T28" i="16"/>
  <c r="T34" i="10"/>
  <c r="V29" i="16"/>
  <c r="V35" i="10"/>
  <c r="O27" i="16"/>
  <c r="O33" i="10"/>
  <c r="J27" i="16"/>
  <c r="J33" i="10"/>
  <c r="J38" i="10"/>
  <c r="J31" i="16"/>
  <c r="H29" i="16"/>
  <c r="H35" i="10"/>
  <c r="T27" i="16"/>
  <c r="T33" i="10"/>
  <c r="V28" i="16"/>
  <c r="V34" i="10"/>
  <c r="T30" i="16"/>
  <c r="T37" i="10"/>
  <c r="V38" i="10"/>
  <c r="V31" i="16"/>
  <c r="O28" i="16"/>
  <c r="O34" i="10"/>
  <c r="J28" i="16"/>
  <c r="J34" i="10"/>
  <c r="J39" i="10"/>
  <c r="J32" i="16"/>
  <c r="H39" i="10"/>
  <c r="H32" i="16"/>
  <c r="T29" i="16"/>
  <c r="T35" i="10"/>
  <c r="T39" i="10"/>
  <c r="T32" i="16"/>
  <c r="C28" i="16"/>
  <c r="C34" i="10"/>
  <c r="J29" i="16"/>
  <c r="J35" i="10"/>
  <c r="H27" i="16"/>
  <c r="H33" i="10"/>
  <c r="H30" i="16"/>
  <c r="H37" i="10"/>
  <c r="V27" i="16"/>
  <c r="V33" i="10"/>
  <c r="V30" i="16"/>
  <c r="V37" i="10"/>
  <c r="V39" i="10"/>
  <c r="V32" i="16"/>
  <c r="AC149" i="2"/>
  <c r="C27" i="16"/>
  <c r="C33" i="10"/>
  <c r="H38" i="10"/>
  <c r="H31" i="16"/>
  <c r="T38" i="10"/>
  <c r="T31" i="16"/>
  <c r="Q141" i="2"/>
  <c r="Q149" i="2"/>
  <c r="V128" i="2"/>
  <c r="H32" i="10" s="1"/>
  <c r="AH128" i="2"/>
  <c r="T32" i="10" s="1"/>
  <c r="AC145" i="2"/>
  <c r="AC136" i="2"/>
  <c r="AJ128" i="2"/>
  <c r="V32" i="10" s="1"/>
  <c r="X128" i="2"/>
  <c r="J32" i="10" s="1"/>
  <c r="Q136" i="2"/>
  <c r="AC141" i="2"/>
  <c r="AD13" i="2"/>
  <c r="P10" i="16" s="1"/>
  <c r="AD11" i="2"/>
  <c r="AG40" i="2"/>
  <c r="S15" i="16" s="1"/>
  <c r="AG38" i="2"/>
  <c r="S14" i="16" s="1"/>
  <c r="AG28" i="2"/>
  <c r="S13" i="16" s="1"/>
  <c r="AG21" i="2"/>
  <c r="S12" i="16" s="1"/>
  <c r="C38" i="10" l="1"/>
  <c r="Q128" i="2"/>
  <c r="C32" i="10" s="1"/>
  <c r="H36" i="10"/>
  <c r="H19" i="15" s="1"/>
  <c r="V36" i="10"/>
  <c r="V19" i="15" s="1"/>
  <c r="O30" i="16"/>
  <c r="O37" i="10"/>
  <c r="J26" i="16"/>
  <c r="O39" i="10"/>
  <c r="O32" i="16"/>
  <c r="J36" i="10"/>
  <c r="J19" i="15" s="1"/>
  <c r="C30" i="16"/>
  <c r="C37" i="10"/>
  <c r="O29" i="16"/>
  <c r="O35" i="10"/>
  <c r="C39" i="10"/>
  <c r="C32" i="16"/>
  <c r="V26" i="16"/>
  <c r="H26" i="16"/>
  <c r="T40" i="10"/>
  <c r="T20" i="15" s="1"/>
  <c r="T36" i="10"/>
  <c r="T19" i="15" s="1"/>
  <c r="J40" i="10"/>
  <c r="J20" i="15" s="1"/>
  <c r="P9" i="16"/>
  <c r="C29" i="16"/>
  <c r="C35" i="10"/>
  <c r="O31" i="16"/>
  <c r="O38" i="10"/>
  <c r="V40" i="10"/>
  <c r="V20" i="15" s="1"/>
  <c r="H40" i="10"/>
  <c r="H20" i="15" s="1"/>
  <c r="T26" i="16"/>
  <c r="AC128" i="2"/>
  <c r="O32" i="10" s="1"/>
  <c r="Q99" i="2"/>
  <c r="C26" i="16" l="1"/>
  <c r="V18" i="15"/>
  <c r="H18" i="15"/>
  <c r="O26" i="16"/>
  <c r="T18" i="15"/>
  <c r="J18" i="15"/>
  <c r="O40" i="10"/>
  <c r="O20" i="15" s="1"/>
  <c r="T25" i="16"/>
  <c r="S32" i="16"/>
  <c r="R32" i="16"/>
  <c r="Q32" i="16"/>
  <c r="P25" i="16"/>
  <c r="AH103" i="2"/>
  <c r="AE103" i="2"/>
  <c r="Q30" i="16" s="1"/>
  <c r="AD103" i="2"/>
  <c r="AH98" i="2"/>
  <c r="AD98" i="2"/>
  <c r="AH94" i="2"/>
  <c r="AG94" i="2"/>
  <c r="AF94" i="2"/>
  <c r="AE94" i="2"/>
  <c r="AD94" i="2"/>
  <c r="AH92" i="2"/>
  <c r="AG92" i="2"/>
  <c r="S27" i="16" s="1"/>
  <c r="AF92" i="2"/>
  <c r="R27" i="16" s="1"/>
  <c r="AE92" i="2"/>
  <c r="Q27" i="16" s="1"/>
  <c r="AD92" i="2"/>
  <c r="T22" i="16" l="1"/>
  <c r="T26" i="10"/>
  <c r="P21" i="16"/>
  <c r="P25" i="10"/>
  <c r="T21" i="16"/>
  <c r="T25" i="10"/>
  <c r="AG98" i="2"/>
  <c r="S29" i="16" s="1"/>
  <c r="S28" i="16"/>
  <c r="S24" i="16"/>
  <c r="S29" i="10"/>
  <c r="S31" i="10" s="1"/>
  <c r="S16" i="15" s="1"/>
  <c r="P24" i="16"/>
  <c r="P29" i="10"/>
  <c r="P31" i="10" s="1"/>
  <c r="P16" i="15" s="1"/>
  <c r="AE98" i="2"/>
  <c r="Q29" i="16" s="1"/>
  <c r="Q28" i="16"/>
  <c r="Q24" i="16"/>
  <c r="Q29" i="10"/>
  <c r="Q31" i="10" s="1"/>
  <c r="Q16" i="15" s="1"/>
  <c r="P23" i="16"/>
  <c r="P27" i="10"/>
  <c r="T24" i="16"/>
  <c r="T29" i="10"/>
  <c r="T31" i="10" s="1"/>
  <c r="T16" i="15" s="1"/>
  <c r="P22" i="16"/>
  <c r="P26" i="10"/>
  <c r="AF98" i="2"/>
  <c r="R29" i="16" s="1"/>
  <c r="R28" i="16"/>
  <c r="R24" i="16"/>
  <c r="R29" i="10"/>
  <c r="R31" i="10" s="1"/>
  <c r="R16" i="15" s="1"/>
  <c r="T23" i="16"/>
  <c r="T27" i="10"/>
  <c r="O57" i="8"/>
  <c r="N57" i="8"/>
  <c r="M57" i="8"/>
  <c r="L57" i="8"/>
  <c r="K57" i="8"/>
  <c r="J57" i="8"/>
  <c r="I57" i="8"/>
  <c r="H57" i="8"/>
  <c r="G57" i="8"/>
  <c r="F57" i="8"/>
  <c r="D57" i="8"/>
  <c r="R26" i="16" l="1"/>
  <c r="S26" i="16"/>
  <c r="Q26" i="16"/>
  <c r="T28" i="10"/>
  <c r="T15" i="15" s="1"/>
  <c r="T14" i="15" s="1"/>
  <c r="P20" i="16"/>
  <c r="T20" i="16"/>
  <c r="P28" i="10"/>
  <c r="AN232" i="2"/>
  <c r="Z61" i="16" s="1"/>
  <c r="AM232" i="2"/>
  <c r="Y61" i="16" s="1"/>
  <c r="AL232" i="2"/>
  <c r="X61" i="16" s="1"/>
  <c r="AK232" i="2"/>
  <c r="W61" i="16" s="1"/>
  <c r="AJ232" i="2"/>
  <c r="V61" i="16" s="1"/>
  <c r="AI232" i="2"/>
  <c r="U61" i="16" s="1"/>
  <c r="AH232" i="2"/>
  <c r="T61" i="16" s="1"/>
  <c r="AG232" i="2"/>
  <c r="S61" i="16" s="1"/>
  <c r="AF232" i="2"/>
  <c r="R61" i="16" s="1"/>
  <c r="AE232" i="2"/>
  <c r="Q61" i="16" s="1"/>
  <c r="AD232" i="2"/>
  <c r="P61" i="16" s="1"/>
  <c r="AB232" i="2"/>
  <c r="N61" i="16" s="1"/>
  <c r="AA232" i="2"/>
  <c r="M61" i="16" s="1"/>
  <c r="Z232" i="2"/>
  <c r="L61" i="16" s="1"/>
  <c r="Y232" i="2"/>
  <c r="K61" i="16" s="1"/>
  <c r="X232" i="2"/>
  <c r="J61" i="16" s="1"/>
  <c r="W232" i="2"/>
  <c r="I61" i="16" s="1"/>
  <c r="V232" i="2"/>
  <c r="H61" i="16" s="1"/>
  <c r="U232" i="2"/>
  <c r="G61" i="16" s="1"/>
  <c r="T232" i="2"/>
  <c r="F61" i="16" s="1"/>
  <c r="S232" i="2"/>
  <c r="E61" i="16" s="1"/>
  <c r="R232" i="2"/>
  <c r="D61" i="16" s="1"/>
  <c r="P232" i="2"/>
  <c r="O232" i="2"/>
  <c r="N232" i="2"/>
  <c r="M232" i="2"/>
  <c r="L232" i="2"/>
  <c r="K232" i="2"/>
  <c r="J232" i="2"/>
  <c r="I232" i="2"/>
  <c r="H232" i="2"/>
  <c r="G232" i="2"/>
  <c r="F232" i="2"/>
  <c r="D232" i="2"/>
  <c r="AC231" i="2"/>
  <c r="Q231" i="2"/>
  <c r="C231" i="2"/>
  <c r="C57" i="8" s="1"/>
  <c r="S57" i="8" s="1"/>
  <c r="AN230" i="2"/>
  <c r="AM230" i="2"/>
  <c r="AL230" i="2"/>
  <c r="AK230" i="2"/>
  <c r="AJ230" i="2"/>
  <c r="AI230" i="2"/>
  <c r="AH230" i="2"/>
  <c r="AG230" i="2"/>
  <c r="AF230" i="2"/>
  <c r="AE230" i="2"/>
  <c r="AD230" i="2"/>
  <c r="AB230" i="2"/>
  <c r="AA230" i="2"/>
  <c r="Z230" i="2"/>
  <c r="Y230" i="2"/>
  <c r="X230" i="2"/>
  <c r="W230" i="2"/>
  <c r="V230" i="2"/>
  <c r="U230" i="2"/>
  <c r="T230" i="2"/>
  <c r="S230" i="2"/>
  <c r="R230" i="2"/>
  <c r="P230" i="2"/>
  <c r="O230" i="2"/>
  <c r="N230" i="2"/>
  <c r="M230" i="2"/>
  <c r="L230" i="2"/>
  <c r="K230" i="2"/>
  <c r="J230" i="2"/>
  <c r="I230" i="2"/>
  <c r="H230" i="2"/>
  <c r="G230" i="2"/>
  <c r="F230" i="2"/>
  <c r="D230" i="2"/>
  <c r="AC229" i="2"/>
  <c r="AC230" i="2" s="1"/>
  <c r="Q229" i="2"/>
  <c r="Q230" i="2" s="1"/>
  <c r="C229" i="2"/>
  <c r="C230" i="2" s="1"/>
  <c r="P15" i="15" l="1"/>
  <c r="P14" i="15" s="1"/>
  <c r="R57" i="8"/>
  <c r="C232" i="2"/>
  <c r="AC232" i="2"/>
  <c r="O61" i="16" s="1"/>
  <c r="Q232" i="2"/>
  <c r="C61" i="16" s="1"/>
  <c r="N213" i="2"/>
  <c r="N52" i="8" s="1"/>
  <c r="I213" i="2"/>
  <c r="D67" i="7" l="1"/>
  <c r="D102" i="4" l="1"/>
  <c r="AC50" i="2" l="1"/>
  <c r="C50" i="2"/>
  <c r="J141" i="2"/>
  <c r="J136" i="2"/>
  <c r="J132" i="2"/>
  <c r="J130" i="2"/>
  <c r="AC100" i="2"/>
  <c r="Q100" i="2"/>
  <c r="C100" i="2"/>
  <c r="J128" i="2" l="1"/>
  <c r="J58" i="8" l="1"/>
  <c r="J33" i="8"/>
  <c r="J32" i="8"/>
  <c r="J31" i="8"/>
  <c r="J30" i="8"/>
  <c r="J29" i="8"/>
  <c r="J28" i="8"/>
  <c r="J27" i="8" l="1"/>
  <c r="C166" i="2"/>
  <c r="L132" i="2" l="1"/>
  <c r="L29" i="8" s="1"/>
  <c r="I132" i="2"/>
  <c r="I29" i="8" s="1"/>
  <c r="L136" i="2"/>
  <c r="I136" i="2"/>
  <c r="I30" i="8" s="1"/>
  <c r="P31" i="8"/>
  <c r="O31" i="8"/>
  <c r="N31" i="8"/>
  <c r="M31" i="8"/>
  <c r="K31" i="8"/>
  <c r="H31" i="8"/>
  <c r="G31" i="8"/>
  <c r="F31" i="8"/>
  <c r="D31" i="8"/>
  <c r="P29" i="8"/>
  <c r="O29" i="8"/>
  <c r="N29" i="8"/>
  <c r="M29" i="8"/>
  <c r="K29" i="8"/>
  <c r="H29" i="8"/>
  <c r="G29" i="8"/>
  <c r="F29" i="8"/>
  <c r="D29" i="8"/>
  <c r="C144" i="2" l="1"/>
  <c r="C129" i="2"/>
  <c r="C148" i="2" l="1"/>
  <c r="C147" i="2"/>
  <c r="C146" i="2"/>
  <c r="C142" i="2"/>
  <c r="C145" i="2" s="1"/>
  <c r="C32" i="8" s="1"/>
  <c r="C140" i="2"/>
  <c r="C139" i="2"/>
  <c r="C138" i="2"/>
  <c r="C137" i="2"/>
  <c r="C135" i="2"/>
  <c r="C134" i="2"/>
  <c r="C133" i="2"/>
  <c r="C131" i="2"/>
  <c r="C132" i="2" s="1"/>
  <c r="C29" i="8" s="1"/>
  <c r="L149" i="2"/>
  <c r="L145" i="2"/>
  <c r="L32" i="8" s="1"/>
  <c r="L141" i="2"/>
  <c r="L31" i="8" s="1"/>
  <c r="L130" i="2"/>
  <c r="I149" i="2"/>
  <c r="I33" i="8" s="1"/>
  <c r="I32" i="8"/>
  <c r="I141" i="2"/>
  <c r="I31" i="8" s="1"/>
  <c r="I130" i="2"/>
  <c r="S32" i="8" l="1"/>
  <c r="R32" i="8"/>
  <c r="C149" i="2"/>
  <c r="C33" i="8" s="1"/>
  <c r="C141" i="2"/>
  <c r="C31" i="8" s="1"/>
  <c r="R31" i="8" s="1"/>
  <c r="L128" i="2"/>
  <c r="I28" i="8"/>
  <c r="I128" i="2"/>
  <c r="C136" i="2"/>
  <c r="C30" i="8" s="1"/>
  <c r="D12" i="4"/>
  <c r="S31" i="8" l="1"/>
  <c r="AC46" i="2"/>
  <c r="Q46" i="2"/>
  <c r="C46" i="2"/>
  <c r="J235" i="2" l="1"/>
  <c r="J228" i="2"/>
  <c r="J225" i="2"/>
  <c r="J223" i="2"/>
  <c r="J54" i="8" s="1"/>
  <c r="J216" i="2"/>
  <c r="J53" i="8" s="1"/>
  <c r="J213" i="2"/>
  <c r="J52" i="8" s="1"/>
  <c r="J210" i="2"/>
  <c r="J51" i="8" s="1"/>
  <c r="J204" i="2"/>
  <c r="J48" i="8" s="1"/>
  <c r="J202" i="2"/>
  <c r="J47" i="8" s="1"/>
  <c r="J197" i="2"/>
  <c r="J46" i="8" s="1"/>
  <c r="J193" i="2"/>
  <c r="J45" i="8" s="1"/>
  <c r="J191" i="2"/>
  <c r="J44" i="8" s="1"/>
  <c r="J173" i="2"/>
  <c r="J41" i="8" s="1"/>
  <c r="J171" i="2"/>
  <c r="J40" i="8" s="1"/>
  <c r="J167" i="2"/>
  <c r="J39" i="8" s="1"/>
  <c r="J165" i="2"/>
  <c r="J38" i="8" s="1"/>
  <c r="J162" i="2"/>
  <c r="J37" i="8" s="1"/>
  <c r="J160" i="2"/>
  <c r="J36" i="8" s="1"/>
  <c r="J26" i="8"/>
  <c r="J103" i="2"/>
  <c r="J24" i="8" s="1"/>
  <c r="J98" i="2"/>
  <c r="J23" i="8" s="1"/>
  <c r="J94" i="2"/>
  <c r="J22" i="8" s="1"/>
  <c r="J92" i="2"/>
  <c r="J21" i="8" s="1"/>
  <c r="J19" i="8"/>
  <c r="J52" i="2"/>
  <c r="J17" i="8" s="1"/>
  <c r="J48" i="2"/>
  <c r="J16" i="8" s="1"/>
  <c r="J40" i="2"/>
  <c r="J15" i="8" s="1"/>
  <c r="J38" i="2"/>
  <c r="J14" i="8" s="1"/>
  <c r="J28" i="2"/>
  <c r="J13" i="8" s="1"/>
  <c r="J21" i="2"/>
  <c r="J12" i="8" s="1"/>
  <c r="J16" i="2"/>
  <c r="J11" i="8" s="1"/>
  <c r="J13" i="2"/>
  <c r="J9" i="8"/>
  <c r="J10" i="8" l="1"/>
  <c r="J8" i="2"/>
  <c r="J43" i="8"/>
  <c r="J55" i="8"/>
  <c r="J56" i="8"/>
  <c r="J35" i="8"/>
  <c r="J233" i="2"/>
  <c r="J60" i="8"/>
  <c r="J59" i="8" s="1"/>
  <c r="J8" i="8"/>
  <c r="J20" i="8"/>
  <c r="J206" i="2"/>
  <c r="J205" i="2" s="1"/>
  <c r="J90" i="2"/>
  <c r="J157" i="2"/>
  <c r="J189" i="2"/>
  <c r="D5" i="7"/>
  <c r="J50" i="8" l="1"/>
  <c r="J49" i="8" s="1"/>
  <c r="J34" i="8"/>
  <c r="J7" i="8"/>
  <c r="J150" i="2"/>
  <c r="J7" i="2"/>
  <c r="J61" i="8" l="1"/>
  <c r="J236" i="2"/>
  <c r="Y37" i="10" l="1"/>
  <c r="Y40" i="10" s="1"/>
  <c r="Y20" i="15" s="1"/>
  <c r="X37" i="10"/>
  <c r="X40" i="10" s="1"/>
  <c r="X20" i="15" s="1"/>
  <c r="W37" i="10"/>
  <c r="W40" i="10" s="1"/>
  <c r="W20" i="15" s="1"/>
  <c r="U37" i="10"/>
  <c r="U40" i="10" s="1"/>
  <c r="U20" i="15" s="1"/>
  <c r="S37" i="10"/>
  <c r="S40" i="10" s="1"/>
  <c r="S20" i="15" s="1"/>
  <c r="R37" i="10"/>
  <c r="R40" i="10" s="1"/>
  <c r="R20" i="15" s="1"/>
  <c r="M37" i="10"/>
  <c r="M40" i="10" s="1"/>
  <c r="M20" i="15" s="1"/>
  <c r="L37" i="10"/>
  <c r="L40" i="10" s="1"/>
  <c r="L20" i="15" s="1"/>
  <c r="K37" i="10"/>
  <c r="K40" i="10" s="1"/>
  <c r="K20" i="15" s="1"/>
  <c r="I37" i="10"/>
  <c r="G37" i="10"/>
  <c r="G40" i="10" s="1"/>
  <c r="G20" i="15" s="1"/>
  <c r="F37" i="10"/>
  <c r="F40" i="10" s="1"/>
  <c r="F20" i="15" s="1"/>
  <c r="H117" i="7"/>
  <c r="H116" i="7" s="1"/>
  <c r="H114" i="7"/>
  <c r="H113" i="7" s="1"/>
  <c r="H110" i="7"/>
  <c r="H108" i="7"/>
  <c r="H106" i="7"/>
  <c r="H103" i="7"/>
  <c r="H102" i="7" s="1"/>
  <c r="H99" i="7" s="1"/>
  <c r="H95" i="7"/>
  <c r="H93" i="7"/>
  <c r="H90" i="7"/>
  <c r="H88" i="7"/>
  <c r="H80" i="7"/>
  <c r="H78" i="7"/>
  <c r="H74" i="7"/>
  <c r="H72" i="7"/>
  <c r="H67" i="7"/>
  <c r="H66" i="7" s="1"/>
  <c r="H63" i="7"/>
  <c r="H62" i="7" s="1"/>
  <c r="H61" i="7" s="1"/>
  <c r="H56" i="7"/>
  <c r="H55" i="7" s="1"/>
  <c r="H50" i="7"/>
  <c r="H48" i="7"/>
  <c r="H39" i="7"/>
  <c r="H37" i="7"/>
  <c r="H27" i="7"/>
  <c r="H20" i="7"/>
  <c r="H15" i="7"/>
  <c r="H11" i="7"/>
  <c r="H9" i="7"/>
  <c r="I110" i="4"/>
  <c r="I109" i="4" s="1"/>
  <c r="I107" i="4"/>
  <c r="I102" i="4"/>
  <c r="I101" i="4" s="1"/>
  <c r="I99" i="4"/>
  <c r="I96" i="4" s="1"/>
  <c r="I93" i="4"/>
  <c r="I92" i="4"/>
  <c r="I91" i="4" s="1"/>
  <c r="I88" i="4"/>
  <c r="I87" i="4" s="1"/>
  <c r="I86" i="4" s="1"/>
  <c r="I84" i="4"/>
  <c r="I83" i="4" s="1"/>
  <c r="I81" i="4"/>
  <c r="I70" i="4"/>
  <c r="I67" i="4"/>
  <c r="I66" i="4" s="1"/>
  <c r="I61" i="4"/>
  <c r="I60" i="4" s="1"/>
  <c r="I59" i="4" s="1"/>
  <c r="I57" i="4"/>
  <c r="I51" i="4"/>
  <c r="I48" i="4"/>
  <c r="I46" i="4"/>
  <c r="I43" i="4"/>
  <c r="I39" i="4"/>
  <c r="I37" i="4"/>
  <c r="I35" i="4"/>
  <c r="I33" i="4"/>
  <c r="I27" i="4"/>
  <c r="I21" i="4" s="1"/>
  <c r="I18" i="4"/>
  <c r="I15" i="4"/>
  <c r="I11" i="4"/>
  <c r="I9" i="4"/>
  <c r="I8" i="4" s="1"/>
  <c r="I6" i="4"/>
  <c r="I5" i="4" s="1"/>
  <c r="H110" i="4"/>
  <c r="H109" i="4" s="1"/>
  <c r="H107" i="4"/>
  <c r="H102" i="4"/>
  <c r="H101" i="4" s="1"/>
  <c r="H99" i="4"/>
  <c r="H96" i="4" s="1"/>
  <c r="H93" i="4"/>
  <c r="H92" i="4" s="1"/>
  <c r="H91" i="4" s="1"/>
  <c r="H88" i="4"/>
  <c r="H87" i="4" s="1"/>
  <c r="H86" i="4" s="1"/>
  <c r="H84" i="4"/>
  <c r="H83" i="4" s="1"/>
  <c r="H81" i="4"/>
  <c r="H77" i="4"/>
  <c r="H70" i="4"/>
  <c r="H67" i="4"/>
  <c r="H66" i="4" s="1"/>
  <c r="H61" i="4"/>
  <c r="H60" i="4" s="1"/>
  <c r="H59" i="4" s="1"/>
  <c r="H57" i="4"/>
  <c r="H51" i="4"/>
  <c r="H48" i="4"/>
  <c r="H46" i="4"/>
  <c r="H39" i="4"/>
  <c r="H37" i="4"/>
  <c r="H35" i="4"/>
  <c r="H33" i="4"/>
  <c r="H27" i="4"/>
  <c r="H22" i="4"/>
  <c r="H18" i="4"/>
  <c r="H15" i="4"/>
  <c r="H11" i="4"/>
  <c r="H9" i="4"/>
  <c r="H8" i="4" s="1"/>
  <c r="H6" i="4"/>
  <c r="H5" i="4" s="1"/>
  <c r="Q27" i="2"/>
  <c r="AC27" i="2"/>
  <c r="I14" i="4" l="1"/>
  <c r="H69" i="4"/>
  <c r="H65" i="4" s="1"/>
  <c r="H50" i="4"/>
  <c r="I42" i="4"/>
  <c r="H21" i="4"/>
  <c r="I95" i="4"/>
  <c r="I90" i="4" s="1"/>
  <c r="H32" i="4"/>
  <c r="H106" i="4"/>
  <c r="H105" i="4" s="1"/>
  <c r="I50" i="4"/>
  <c r="I106" i="4"/>
  <c r="I105" i="4" s="1"/>
  <c r="H14" i="4"/>
  <c r="H42" i="4"/>
  <c r="I69" i="4"/>
  <c r="I65" i="4" s="1"/>
  <c r="H95" i="4"/>
  <c r="H90" i="4" s="1"/>
  <c r="I32" i="4"/>
  <c r="H71" i="7"/>
  <c r="I76" i="4"/>
  <c r="I75" i="4" s="1"/>
  <c r="H4" i="7"/>
  <c r="H77" i="7"/>
  <c r="H112" i="7"/>
  <c r="H47" i="7"/>
  <c r="H105" i="7"/>
  <c r="H14" i="7"/>
  <c r="H76" i="4"/>
  <c r="H75" i="4" s="1"/>
  <c r="AM235" i="2"/>
  <c r="AL235" i="2"/>
  <c r="AK235" i="2"/>
  <c r="AJ235" i="2"/>
  <c r="AI235" i="2"/>
  <c r="AH235" i="2"/>
  <c r="AG235" i="2"/>
  <c r="AF235" i="2"/>
  <c r="AE235" i="2"/>
  <c r="AD235" i="2"/>
  <c r="AC234" i="2"/>
  <c r="AC235" i="2" s="1"/>
  <c r="AN233" i="2"/>
  <c r="Z74" i="10" s="1"/>
  <c r="AM233" i="2"/>
  <c r="Y74" i="10" s="1"/>
  <c r="AL233" i="2"/>
  <c r="X74" i="10" s="1"/>
  <c r="AK233" i="2"/>
  <c r="W74" i="10" s="1"/>
  <c r="AN228" i="2"/>
  <c r="Z60" i="16" s="1"/>
  <c r="AM228" i="2"/>
  <c r="Y60" i="16" s="1"/>
  <c r="AL228" i="2"/>
  <c r="X60" i="16" s="1"/>
  <c r="AK228" i="2"/>
  <c r="W60" i="16" s="1"/>
  <c r="AJ228" i="2"/>
  <c r="V60" i="16" s="1"/>
  <c r="AI228" i="2"/>
  <c r="U60" i="16" s="1"/>
  <c r="AH228" i="2"/>
  <c r="T60" i="16" s="1"/>
  <c r="AG228" i="2"/>
  <c r="S60" i="16" s="1"/>
  <c r="AF228" i="2"/>
  <c r="R60" i="16" s="1"/>
  <c r="AE228" i="2"/>
  <c r="Q60" i="16" s="1"/>
  <c r="AD228" i="2"/>
  <c r="P60" i="16" s="1"/>
  <c r="AC227" i="2"/>
  <c r="AC226" i="2"/>
  <c r="AN225" i="2"/>
  <c r="Z59" i="16" s="1"/>
  <c r="AM225" i="2"/>
  <c r="Y59" i="16" s="1"/>
  <c r="AL225" i="2"/>
  <c r="X59" i="16" s="1"/>
  <c r="AK225" i="2"/>
  <c r="W59" i="16" s="1"/>
  <c r="AJ225" i="2"/>
  <c r="V59" i="16" s="1"/>
  <c r="AI225" i="2"/>
  <c r="U59" i="16" s="1"/>
  <c r="AH225" i="2"/>
  <c r="T59" i="16" s="1"/>
  <c r="AG225" i="2"/>
  <c r="S59" i="16" s="1"/>
  <c r="AF225" i="2"/>
  <c r="R59" i="16" s="1"/>
  <c r="AE225" i="2"/>
  <c r="Q59" i="16" s="1"/>
  <c r="AD225" i="2"/>
  <c r="P59" i="16" s="1"/>
  <c r="AC224" i="2"/>
  <c r="AC225" i="2" s="1"/>
  <c r="O59" i="16" s="1"/>
  <c r="AN223" i="2"/>
  <c r="Z58" i="16" s="1"/>
  <c r="AM223" i="2"/>
  <c r="Y58" i="16" s="1"/>
  <c r="AL223" i="2"/>
  <c r="X58" i="16" s="1"/>
  <c r="AK223" i="2"/>
  <c r="W58" i="16" s="1"/>
  <c r="AJ223" i="2"/>
  <c r="V58" i="16" s="1"/>
  <c r="AI223" i="2"/>
  <c r="U58" i="16" s="1"/>
  <c r="AH223" i="2"/>
  <c r="T58" i="16" s="1"/>
  <c r="AG223" i="2"/>
  <c r="S58" i="16" s="1"/>
  <c r="AF223" i="2"/>
  <c r="R58" i="16" s="1"/>
  <c r="AE223" i="2"/>
  <c r="Q58" i="16" s="1"/>
  <c r="AD223" i="2"/>
  <c r="P58" i="16" s="1"/>
  <c r="AC222" i="2"/>
  <c r="AC221" i="2"/>
  <c r="AC220" i="2"/>
  <c r="AC219" i="2"/>
  <c r="AC218" i="2"/>
  <c r="AC217" i="2"/>
  <c r="AN216" i="2"/>
  <c r="Z57" i="16" s="1"/>
  <c r="AM216" i="2"/>
  <c r="Y57" i="16" s="1"/>
  <c r="AL216" i="2"/>
  <c r="X57" i="16" s="1"/>
  <c r="AK216" i="2"/>
  <c r="W57" i="16" s="1"/>
  <c r="AJ216" i="2"/>
  <c r="V57" i="16" s="1"/>
  <c r="AI216" i="2"/>
  <c r="U57" i="16" s="1"/>
  <c r="AH216" i="2"/>
  <c r="T57" i="16" s="1"/>
  <c r="AG216" i="2"/>
  <c r="S57" i="16" s="1"/>
  <c r="AF216" i="2"/>
  <c r="R57" i="16" s="1"/>
  <c r="AE216" i="2"/>
  <c r="Q57" i="16" s="1"/>
  <c r="AD216" i="2"/>
  <c r="P57" i="16" s="1"/>
  <c r="AC215" i="2"/>
  <c r="AC214" i="2"/>
  <c r="AN213" i="2"/>
  <c r="Z56" i="16" s="1"/>
  <c r="AM213" i="2"/>
  <c r="Y56" i="16" s="1"/>
  <c r="AK213" i="2"/>
  <c r="W56" i="16" s="1"/>
  <c r="AJ213" i="2"/>
  <c r="V56" i="16" s="1"/>
  <c r="AI213" i="2"/>
  <c r="U56" i="16" s="1"/>
  <c r="AH213" i="2"/>
  <c r="T56" i="16" s="1"/>
  <c r="AG213" i="2"/>
  <c r="S56" i="16" s="1"/>
  <c r="AF213" i="2"/>
  <c r="R56" i="16" s="1"/>
  <c r="AE213" i="2"/>
  <c r="Q56" i="16" s="1"/>
  <c r="AD213" i="2"/>
  <c r="P56" i="16" s="1"/>
  <c r="AC212" i="2"/>
  <c r="AC211" i="2"/>
  <c r="AN210" i="2"/>
  <c r="Z55" i="16" s="1"/>
  <c r="AM210" i="2"/>
  <c r="Y55" i="16" s="1"/>
  <c r="AL210" i="2"/>
  <c r="AK210" i="2"/>
  <c r="W55" i="16" s="1"/>
  <c r="AJ210" i="2"/>
  <c r="V55" i="16" s="1"/>
  <c r="AI210" i="2"/>
  <c r="U55" i="16" s="1"/>
  <c r="AH210" i="2"/>
  <c r="T55" i="16" s="1"/>
  <c r="AG210" i="2"/>
  <c r="S55" i="16" s="1"/>
  <c r="AF210" i="2"/>
  <c r="R55" i="16" s="1"/>
  <c r="AE210" i="2"/>
  <c r="Q55" i="16" s="1"/>
  <c r="AD210" i="2"/>
  <c r="P55" i="16" s="1"/>
  <c r="AC209" i="2"/>
  <c r="AC208" i="2"/>
  <c r="AC207" i="2"/>
  <c r="AM204" i="2"/>
  <c r="Y51" i="16" s="1"/>
  <c r="AL204" i="2"/>
  <c r="X51" i="16" s="1"/>
  <c r="AK204" i="2"/>
  <c r="W51" i="16" s="1"/>
  <c r="AJ204" i="2"/>
  <c r="V51" i="16" s="1"/>
  <c r="AI204" i="2"/>
  <c r="U51" i="16" s="1"/>
  <c r="AH204" i="2"/>
  <c r="T51" i="16" s="1"/>
  <c r="AG204" i="2"/>
  <c r="S51" i="16" s="1"/>
  <c r="AF204" i="2"/>
  <c r="R51" i="16" s="1"/>
  <c r="AE204" i="2"/>
  <c r="Q51" i="16" s="1"/>
  <c r="AD204" i="2"/>
  <c r="P51" i="16" s="1"/>
  <c r="AC203" i="2"/>
  <c r="AC204" i="2" s="1"/>
  <c r="O51" i="16" s="1"/>
  <c r="AM202" i="2"/>
  <c r="Y50" i="16" s="1"/>
  <c r="AL202" i="2"/>
  <c r="X50" i="16" s="1"/>
  <c r="AK202" i="2"/>
  <c r="W50" i="16" s="1"/>
  <c r="AJ202" i="2"/>
  <c r="V50" i="16" s="1"/>
  <c r="AI202" i="2"/>
  <c r="U50" i="16" s="1"/>
  <c r="AH202" i="2"/>
  <c r="T50" i="16" s="1"/>
  <c r="AG202" i="2"/>
  <c r="S50" i="16" s="1"/>
  <c r="AF202" i="2"/>
  <c r="R50" i="16" s="1"/>
  <c r="AE202" i="2"/>
  <c r="Q50" i="16" s="1"/>
  <c r="AD202" i="2"/>
  <c r="P50" i="16" s="1"/>
  <c r="AC201" i="2"/>
  <c r="AC200" i="2"/>
  <c r="AC199" i="2"/>
  <c r="AC198" i="2"/>
  <c r="AM197" i="2"/>
  <c r="Y49" i="16" s="1"/>
  <c r="AL197" i="2"/>
  <c r="X49" i="16" s="1"/>
  <c r="AK197" i="2"/>
  <c r="W49" i="16" s="1"/>
  <c r="AJ197" i="2"/>
  <c r="V49" i="16" s="1"/>
  <c r="AI197" i="2"/>
  <c r="U49" i="16" s="1"/>
  <c r="AH197" i="2"/>
  <c r="T49" i="16" s="1"/>
  <c r="AG197" i="2"/>
  <c r="S49" i="16" s="1"/>
  <c r="AF197" i="2"/>
  <c r="R49" i="16" s="1"/>
  <c r="AE197" i="2"/>
  <c r="Q49" i="16" s="1"/>
  <c r="AD197" i="2"/>
  <c r="P49" i="16" s="1"/>
  <c r="AC196" i="2"/>
  <c r="AC195" i="2"/>
  <c r="AC194" i="2"/>
  <c r="AM193" i="2"/>
  <c r="AL193" i="2"/>
  <c r="AK193" i="2"/>
  <c r="AJ193" i="2"/>
  <c r="AI193" i="2"/>
  <c r="AH193" i="2"/>
  <c r="AG193" i="2"/>
  <c r="AF193" i="2"/>
  <c r="AE193" i="2"/>
  <c r="AD193" i="2"/>
  <c r="AC192" i="2"/>
  <c r="AC193" i="2" s="1"/>
  <c r="AM191" i="2"/>
  <c r="AL191" i="2"/>
  <c r="AK191" i="2"/>
  <c r="AJ191" i="2"/>
  <c r="AI191" i="2"/>
  <c r="AH191" i="2"/>
  <c r="AG191" i="2"/>
  <c r="AF191" i="2"/>
  <c r="AE191" i="2"/>
  <c r="AD191" i="2"/>
  <c r="AC190" i="2"/>
  <c r="AC191" i="2" s="1"/>
  <c r="AN173" i="2"/>
  <c r="Z44" i="16" s="1"/>
  <c r="AM173" i="2"/>
  <c r="Y44" i="16" s="1"/>
  <c r="AL173" i="2"/>
  <c r="X44" i="16" s="1"/>
  <c r="AK173" i="2"/>
  <c r="W44" i="16" s="1"/>
  <c r="AJ173" i="2"/>
  <c r="V44" i="16" s="1"/>
  <c r="AG173" i="2"/>
  <c r="S44" i="16" s="1"/>
  <c r="AF173" i="2"/>
  <c r="R44" i="16" s="1"/>
  <c r="AE173" i="2"/>
  <c r="Q44" i="16" s="1"/>
  <c r="AC172" i="2"/>
  <c r="AC173" i="2" s="1"/>
  <c r="O44" i="16" s="1"/>
  <c r="AN171" i="2"/>
  <c r="Z43" i="16" s="1"/>
  <c r="AM171" i="2"/>
  <c r="Y43" i="16" s="1"/>
  <c r="AL171" i="2"/>
  <c r="X43" i="16" s="1"/>
  <c r="AK171" i="2"/>
  <c r="W43" i="16" s="1"/>
  <c r="AJ171" i="2"/>
  <c r="V43" i="16" s="1"/>
  <c r="AG171" i="2"/>
  <c r="S43" i="16" s="1"/>
  <c r="AF171" i="2"/>
  <c r="R43" i="16" s="1"/>
  <c r="AE171" i="2"/>
  <c r="Q43" i="16" s="1"/>
  <c r="AC170" i="2"/>
  <c r="AC169" i="2"/>
  <c r="AC168" i="2"/>
  <c r="AN167" i="2"/>
  <c r="Z42" i="16" s="1"/>
  <c r="AM167" i="2"/>
  <c r="Y42" i="16" s="1"/>
  <c r="AL167" i="2"/>
  <c r="X42" i="16" s="1"/>
  <c r="AK167" i="2"/>
  <c r="W42" i="16" s="1"/>
  <c r="AJ167" i="2"/>
  <c r="V42" i="16" s="1"/>
  <c r="AG167" i="2"/>
  <c r="S42" i="16" s="1"/>
  <c r="AF167" i="2"/>
  <c r="R42" i="16" s="1"/>
  <c r="AE167" i="2"/>
  <c r="Q42" i="16" s="1"/>
  <c r="AC167" i="2"/>
  <c r="O42" i="16" s="1"/>
  <c r="AN165" i="2"/>
  <c r="Z41" i="16" s="1"/>
  <c r="AM165" i="2"/>
  <c r="Y41" i="16" s="1"/>
  <c r="AL165" i="2"/>
  <c r="X41" i="16" s="1"/>
  <c r="AK165" i="2"/>
  <c r="W41" i="16" s="1"/>
  <c r="AJ165" i="2"/>
  <c r="V41" i="16" s="1"/>
  <c r="AG165" i="2"/>
  <c r="S41" i="16" s="1"/>
  <c r="AF165" i="2"/>
  <c r="R41" i="16" s="1"/>
  <c r="AE165" i="2"/>
  <c r="Q41" i="16" s="1"/>
  <c r="AC164" i="2"/>
  <c r="AC163" i="2"/>
  <c r="AN162" i="2"/>
  <c r="AL162" i="2"/>
  <c r="AK162" i="2"/>
  <c r="AJ162" i="2"/>
  <c r="T48" i="10"/>
  <c r="AG162" i="2"/>
  <c r="AF162" i="2"/>
  <c r="AE162" i="2"/>
  <c r="Q40" i="16" s="1"/>
  <c r="P48" i="10"/>
  <c r="AC161" i="2"/>
  <c r="AC162" i="2" s="1"/>
  <c r="AN160" i="2"/>
  <c r="Z39" i="16" s="1"/>
  <c r="AM160" i="2"/>
  <c r="AL160" i="2"/>
  <c r="X39" i="16" s="1"/>
  <c r="AK160" i="2"/>
  <c r="W39" i="16" s="1"/>
  <c r="AJ160" i="2"/>
  <c r="V39" i="16" s="1"/>
  <c r="AG160" i="2"/>
  <c r="S39" i="16" s="1"/>
  <c r="AF160" i="2"/>
  <c r="R39" i="16" s="1"/>
  <c r="AE160" i="2"/>
  <c r="Q39" i="16" s="1"/>
  <c r="AC159" i="2"/>
  <c r="AC158" i="2"/>
  <c r="AD128" i="2"/>
  <c r="P32" i="10" s="1"/>
  <c r="Z32" i="16"/>
  <c r="Y32" i="16"/>
  <c r="X32" i="16"/>
  <c r="W32" i="16"/>
  <c r="U32" i="16"/>
  <c r="O30" i="10"/>
  <c r="AN103" i="2"/>
  <c r="Q37" i="10"/>
  <c r="Q40" i="10" s="1"/>
  <c r="Q20" i="15" s="1"/>
  <c r="AC101" i="2"/>
  <c r="AC99" i="2"/>
  <c r="AN98" i="2"/>
  <c r="Z29" i="16" s="1"/>
  <c r="AC97" i="2"/>
  <c r="AC96" i="2"/>
  <c r="AC95" i="2"/>
  <c r="AN94" i="2"/>
  <c r="AM94" i="2"/>
  <c r="AL94" i="2"/>
  <c r="AK94" i="2"/>
  <c r="AJ94" i="2"/>
  <c r="AI94" i="2"/>
  <c r="S35" i="10"/>
  <c r="R35" i="10"/>
  <c r="Q35" i="10"/>
  <c r="AC93" i="2"/>
  <c r="AC94" i="2" s="1"/>
  <c r="AN92" i="2"/>
  <c r="Z27" i="16" s="1"/>
  <c r="AM92" i="2"/>
  <c r="Y27" i="16" s="1"/>
  <c r="AL92" i="2"/>
  <c r="X27" i="16" s="1"/>
  <c r="AK92" i="2"/>
  <c r="W27" i="16" s="1"/>
  <c r="AJ92" i="2"/>
  <c r="AI92" i="2"/>
  <c r="U27" i="16" s="1"/>
  <c r="AG90" i="2"/>
  <c r="AC91" i="2"/>
  <c r="AC92" i="2" s="1"/>
  <c r="AN56" i="2"/>
  <c r="AM56" i="2"/>
  <c r="AL56" i="2"/>
  <c r="AK56" i="2"/>
  <c r="AJ56" i="2"/>
  <c r="AI56" i="2"/>
  <c r="AH56" i="2"/>
  <c r="AG56" i="2"/>
  <c r="AF56" i="2"/>
  <c r="AE56" i="2"/>
  <c r="AD56" i="2"/>
  <c r="AC53" i="2"/>
  <c r="AN52" i="2"/>
  <c r="AM52" i="2"/>
  <c r="AL52" i="2"/>
  <c r="AK52" i="2"/>
  <c r="AJ52" i="2"/>
  <c r="AI52" i="2"/>
  <c r="AH52" i="2"/>
  <c r="AG52" i="2"/>
  <c r="AF52" i="2"/>
  <c r="AE52" i="2"/>
  <c r="AD52" i="2"/>
  <c r="AC51" i="2"/>
  <c r="AC49" i="2"/>
  <c r="AN48" i="2"/>
  <c r="AM48" i="2"/>
  <c r="AL48" i="2"/>
  <c r="AK48" i="2"/>
  <c r="AJ48" i="2"/>
  <c r="AI48" i="2"/>
  <c r="AH48" i="2"/>
  <c r="T16" i="16" s="1"/>
  <c r="AG48" i="2"/>
  <c r="AF48" i="2"/>
  <c r="AE48" i="2"/>
  <c r="AD48" i="2"/>
  <c r="P16" i="16" s="1"/>
  <c r="AC47" i="2"/>
  <c r="AC45" i="2"/>
  <c r="AC44" i="2"/>
  <c r="AC43" i="2"/>
  <c r="AC42" i="2"/>
  <c r="AC41" i="2"/>
  <c r="AN40" i="2"/>
  <c r="Z15" i="16" s="1"/>
  <c r="AM40" i="2"/>
  <c r="Y15" i="16" s="1"/>
  <c r="AL40" i="2"/>
  <c r="X15" i="16" s="1"/>
  <c r="AK40" i="2"/>
  <c r="W15" i="16" s="1"/>
  <c r="AJ40" i="2"/>
  <c r="V15" i="16" s="1"/>
  <c r="AI40" i="2"/>
  <c r="U15" i="16" s="1"/>
  <c r="AH40" i="2"/>
  <c r="T15" i="16" s="1"/>
  <c r="AF40" i="2"/>
  <c r="R15" i="16" s="1"/>
  <c r="AE40" i="2"/>
  <c r="Q15" i="16" s="1"/>
  <c r="AD40" i="2"/>
  <c r="P15" i="16" s="1"/>
  <c r="AC39" i="2"/>
  <c r="AC40" i="2" s="1"/>
  <c r="O15" i="16" s="1"/>
  <c r="AN38" i="2"/>
  <c r="Z14" i="16" s="1"/>
  <c r="AM38" i="2"/>
  <c r="Y14" i="16" s="1"/>
  <c r="AL38" i="2"/>
  <c r="X14" i="16" s="1"/>
  <c r="AK38" i="2"/>
  <c r="W14" i="16" s="1"/>
  <c r="AJ38" i="2"/>
  <c r="V14" i="16" s="1"/>
  <c r="AI38" i="2"/>
  <c r="AH38" i="2"/>
  <c r="T14" i="16" s="1"/>
  <c r="AF38" i="2"/>
  <c r="R14" i="16" s="1"/>
  <c r="AE38" i="2"/>
  <c r="Q14" i="16" s="1"/>
  <c r="AD38" i="2"/>
  <c r="P14" i="16" s="1"/>
  <c r="AC37" i="2"/>
  <c r="AC36" i="2"/>
  <c r="AC35" i="2"/>
  <c r="AC34" i="2"/>
  <c r="AC33" i="2"/>
  <c r="AC32" i="2"/>
  <c r="AC31" i="2"/>
  <c r="AC30" i="2"/>
  <c r="AC29" i="2"/>
  <c r="AN28" i="2"/>
  <c r="Z13" i="16" s="1"/>
  <c r="AM28" i="2"/>
  <c r="Y13" i="16" s="1"/>
  <c r="AL28" i="2"/>
  <c r="X13" i="16" s="1"/>
  <c r="AK28" i="2"/>
  <c r="W13" i="16" s="1"/>
  <c r="AJ28" i="2"/>
  <c r="V13" i="16" s="1"/>
  <c r="AF28" i="2"/>
  <c r="R13" i="16" s="1"/>
  <c r="AE28" i="2"/>
  <c r="Q13" i="16" s="1"/>
  <c r="AD28" i="2"/>
  <c r="P13" i="16" s="1"/>
  <c r="AC26" i="2"/>
  <c r="AC25" i="2"/>
  <c r="AC24" i="2"/>
  <c r="AC23" i="2"/>
  <c r="AC22" i="2"/>
  <c r="AN21" i="2"/>
  <c r="Z12" i="16" s="1"/>
  <c r="AM21" i="2"/>
  <c r="Y12" i="16" s="1"/>
  <c r="AL21" i="2"/>
  <c r="X12" i="16" s="1"/>
  <c r="AK21" i="2"/>
  <c r="W12" i="16" s="1"/>
  <c r="AJ21" i="2"/>
  <c r="V12" i="16" s="1"/>
  <c r="AF21" i="2"/>
  <c r="R12" i="16" s="1"/>
  <c r="AE21" i="2"/>
  <c r="Q12" i="16" s="1"/>
  <c r="AD21" i="2"/>
  <c r="P12" i="16" s="1"/>
  <c r="AC20" i="2"/>
  <c r="AC19" i="2"/>
  <c r="AC18" i="2"/>
  <c r="AC17" i="2"/>
  <c r="AN16" i="2"/>
  <c r="Z11" i="16" s="1"/>
  <c r="AM16" i="2"/>
  <c r="Y11" i="16" s="1"/>
  <c r="AL16" i="2"/>
  <c r="X11" i="16" s="1"/>
  <c r="AK16" i="2"/>
  <c r="W11" i="16" s="1"/>
  <c r="AJ16" i="2"/>
  <c r="V11" i="16" s="1"/>
  <c r="AG16" i="2"/>
  <c r="S11" i="16" s="1"/>
  <c r="AF16" i="2"/>
  <c r="R11" i="16" s="1"/>
  <c r="AE16" i="2"/>
  <c r="Q11" i="16" s="1"/>
  <c r="AD16" i="2"/>
  <c r="AC15" i="2"/>
  <c r="AC14" i="2"/>
  <c r="AN13" i="2"/>
  <c r="Z10" i="16" s="1"/>
  <c r="AM13" i="2"/>
  <c r="Y10" i="16" s="1"/>
  <c r="AL13" i="2"/>
  <c r="X10" i="16" s="1"/>
  <c r="AK13" i="2"/>
  <c r="W10" i="16" s="1"/>
  <c r="AJ13" i="2"/>
  <c r="V10" i="16" s="1"/>
  <c r="AG13" i="2"/>
  <c r="S10" i="16" s="1"/>
  <c r="AF13" i="2"/>
  <c r="R10" i="16" s="1"/>
  <c r="AE13" i="2"/>
  <c r="Q10" i="16" s="1"/>
  <c r="AC12" i="2"/>
  <c r="AC13" i="2" s="1"/>
  <c r="O10" i="16" s="1"/>
  <c r="AN11" i="2"/>
  <c r="Z9" i="16" s="1"/>
  <c r="AM11" i="2"/>
  <c r="Y9" i="16" s="1"/>
  <c r="AL11" i="2"/>
  <c r="X9" i="16" s="1"/>
  <c r="AK11" i="2"/>
  <c r="W9" i="16" s="1"/>
  <c r="AJ11" i="2"/>
  <c r="AH11" i="2"/>
  <c r="AG11" i="2"/>
  <c r="AF11" i="2"/>
  <c r="R9" i="16" s="1"/>
  <c r="AE11" i="2"/>
  <c r="Q9" i="16" s="1"/>
  <c r="AC10" i="2"/>
  <c r="AC9" i="2"/>
  <c r="X16" i="16" l="1"/>
  <c r="AL54" i="2"/>
  <c r="Y16" i="16"/>
  <c r="AM54" i="2"/>
  <c r="R16" i="16"/>
  <c r="AF54" i="2"/>
  <c r="V16" i="16"/>
  <c r="AJ54" i="2"/>
  <c r="Z16" i="16"/>
  <c r="AN54" i="2"/>
  <c r="Q16" i="16"/>
  <c r="AE54" i="2"/>
  <c r="U16" i="16"/>
  <c r="AI54" i="2"/>
  <c r="S16" i="16"/>
  <c r="AG54" i="2"/>
  <c r="W16" i="16"/>
  <c r="AK54" i="2"/>
  <c r="H4" i="4"/>
  <c r="I4" i="4"/>
  <c r="I41" i="4"/>
  <c r="Q38" i="16"/>
  <c r="V19" i="10"/>
  <c r="V20" i="10" s="1"/>
  <c r="V11" i="15" s="1"/>
  <c r="V17" i="16"/>
  <c r="R48" i="10"/>
  <c r="R40" i="16"/>
  <c r="R38" i="16" s="1"/>
  <c r="U47" i="16"/>
  <c r="U33" i="15"/>
  <c r="R34" i="15"/>
  <c r="R48" i="16"/>
  <c r="AD233" i="2"/>
  <c r="P74" i="10" s="1"/>
  <c r="P63" i="16"/>
  <c r="P62" i="16" s="1"/>
  <c r="P54" i="16" s="1"/>
  <c r="P53" i="16" s="1"/>
  <c r="P43" i="15"/>
  <c r="P42" i="15" s="1"/>
  <c r="V9" i="16"/>
  <c r="AJ8" i="2"/>
  <c r="P11" i="16"/>
  <c r="AD8" i="2"/>
  <c r="Q19" i="10"/>
  <c r="Q20" i="10" s="1"/>
  <c r="Q11" i="15" s="1"/>
  <c r="Q17" i="16"/>
  <c r="Q8" i="16" s="1"/>
  <c r="U19" i="10"/>
  <c r="U20" i="10" s="1"/>
  <c r="U11" i="15" s="1"/>
  <c r="U17" i="16"/>
  <c r="Y19" i="10"/>
  <c r="Y20" i="10" s="1"/>
  <c r="Y11" i="15" s="1"/>
  <c r="Y17" i="16"/>
  <c r="Y8" i="16" s="1"/>
  <c r="AK98" i="2"/>
  <c r="W28" i="16"/>
  <c r="W24" i="16"/>
  <c r="W29" i="10"/>
  <c r="W31" i="10" s="1"/>
  <c r="W16" i="15" s="1"/>
  <c r="AM162" i="2"/>
  <c r="Y39" i="16"/>
  <c r="V48" i="10"/>
  <c r="V40" i="16"/>
  <c r="V38" i="16" s="1"/>
  <c r="P47" i="16"/>
  <c r="P33" i="15"/>
  <c r="T47" i="16"/>
  <c r="T33" i="15"/>
  <c r="X47" i="16"/>
  <c r="X33" i="15"/>
  <c r="Q48" i="16"/>
  <c r="Q34" i="15"/>
  <c r="U48" i="16"/>
  <c r="U34" i="15"/>
  <c r="Y48" i="16"/>
  <c r="Y34" i="15"/>
  <c r="Z54" i="16"/>
  <c r="Z53" i="16" s="1"/>
  <c r="O63" i="16"/>
  <c r="O62" i="16" s="1"/>
  <c r="O43" i="15"/>
  <c r="O42" i="15" s="1"/>
  <c r="AG233" i="2"/>
  <c r="S74" i="10" s="1"/>
  <c r="S63" i="16"/>
  <c r="S62" i="16" s="1"/>
  <c r="S54" i="16" s="1"/>
  <c r="S53" i="16" s="1"/>
  <c r="S43" i="15"/>
  <c r="S42" i="15" s="1"/>
  <c r="W63" i="16"/>
  <c r="W62" i="16" s="1"/>
  <c r="W54" i="16" s="1"/>
  <c r="W53" i="16" s="1"/>
  <c r="W43" i="15"/>
  <c r="W42" i="15" s="1"/>
  <c r="R19" i="10"/>
  <c r="R20" i="10" s="1"/>
  <c r="R11" i="15" s="1"/>
  <c r="R17" i="16"/>
  <c r="R8" i="16" s="1"/>
  <c r="Q47" i="16"/>
  <c r="Q46" i="16" s="1"/>
  <c r="Q33" i="15"/>
  <c r="Q32" i="15" s="1"/>
  <c r="V34" i="15"/>
  <c r="V48" i="16"/>
  <c r="X63" i="16"/>
  <c r="X62" i="16" s="1"/>
  <c r="X43" i="15"/>
  <c r="X42" i="15" s="1"/>
  <c r="S9" i="16"/>
  <c r="AG8" i="2"/>
  <c r="S19" i="10"/>
  <c r="S20" i="10" s="1"/>
  <c r="S11" i="15" s="1"/>
  <c r="S17" i="16"/>
  <c r="W19" i="10"/>
  <c r="W20" i="10" s="1"/>
  <c r="W11" i="15" s="1"/>
  <c r="W17" i="16"/>
  <c r="W8" i="16" s="1"/>
  <c r="O21" i="16"/>
  <c r="O25" i="10"/>
  <c r="O22" i="16"/>
  <c r="O26" i="10"/>
  <c r="AI98" i="2"/>
  <c r="U28" i="16"/>
  <c r="U24" i="16"/>
  <c r="U29" i="10"/>
  <c r="U31" i="10" s="1"/>
  <c r="U16" i="15" s="1"/>
  <c r="AM98" i="2"/>
  <c r="Y28" i="16"/>
  <c r="Y24" i="16"/>
  <c r="Y29" i="10"/>
  <c r="Y31" i="10" s="1"/>
  <c r="Y16" i="15" s="1"/>
  <c r="O48" i="10"/>
  <c r="O40" i="16"/>
  <c r="S48" i="10"/>
  <c r="S40" i="16"/>
  <c r="S38" i="16" s="1"/>
  <c r="X48" i="10"/>
  <c r="X40" i="16"/>
  <c r="X38" i="16" s="1"/>
  <c r="R47" i="16"/>
  <c r="R33" i="15"/>
  <c r="V47" i="16"/>
  <c r="V33" i="15"/>
  <c r="O48" i="16"/>
  <c r="O34" i="15"/>
  <c r="S48" i="16"/>
  <c r="S34" i="15"/>
  <c r="W48" i="16"/>
  <c r="W34" i="15"/>
  <c r="X55" i="16"/>
  <c r="AL206" i="2"/>
  <c r="AE233" i="2"/>
  <c r="Q74" i="10" s="1"/>
  <c r="Q63" i="16"/>
  <c r="Q62" i="16" s="1"/>
  <c r="Q54" i="16" s="1"/>
  <c r="Q53" i="16" s="1"/>
  <c r="Q43" i="15"/>
  <c r="Q42" i="15" s="1"/>
  <c r="AI233" i="2"/>
  <c r="U74" i="10" s="1"/>
  <c r="U63" i="16"/>
  <c r="U62" i="16" s="1"/>
  <c r="U54" i="16" s="1"/>
  <c r="U53" i="16" s="1"/>
  <c r="U43" i="15"/>
  <c r="U42" i="15" s="1"/>
  <c r="Y63" i="16"/>
  <c r="Y62" i="16" s="1"/>
  <c r="Y54" i="16" s="1"/>
  <c r="Y53" i="16" s="1"/>
  <c r="Y43" i="15"/>
  <c r="Y42" i="15" s="1"/>
  <c r="H41" i="4"/>
  <c r="Z19" i="10"/>
  <c r="Z20" i="10" s="1"/>
  <c r="Z11" i="15" s="1"/>
  <c r="Z17" i="16"/>
  <c r="Z8" i="16" s="1"/>
  <c r="X28" i="16"/>
  <c r="X24" i="16"/>
  <c r="X29" i="10"/>
  <c r="X31" i="10" s="1"/>
  <c r="X16" i="15" s="1"/>
  <c r="W48" i="10"/>
  <c r="W40" i="16"/>
  <c r="W38" i="16" s="1"/>
  <c r="Y47" i="16"/>
  <c r="Y33" i="15"/>
  <c r="AH233" i="2"/>
  <c r="T74" i="10" s="1"/>
  <c r="T63" i="16"/>
  <c r="T62" i="16" s="1"/>
  <c r="T54" i="16" s="1"/>
  <c r="T53" i="16" s="1"/>
  <c r="T43" i="15"/>
  <c r="T42" i="15" s="1"/>
  <c r="T9" i="16"/>
  <c r="AH8" i="2"/>
  <c r="U14" i="16"/>
  <c r="AI8" i="2"/>
  <c r="P19" i="10"/>
  <c r="P20" i="10" s="1"/>
  <c r="P11" i="15" s="1"/>
  <c r="P17" i="16"/>
  <c r="T19" i="10"/>
  <c r="T20" i="10" s="1"/>
  <c r="T11" i="15" s="1"/>
  <c r="T17" i="16"/>
  <c r="X19" i="10"/>
  <c r="X20" i="10" s="1"/>
  <c r="X11" i="15" s="1"/>
  <c r="X17" i="16"/>
  <c r="X8" i="16" s="1"/>
  <c r="S24" i="10"/>
  <c r="S23" i="16"/>
  <c r="S20" i="16" s="1"/>
  <c r="S27" i="10"/>
  <c r="S28" i="10" s="1"/>
  <c r="S15" i="15" s="1"/>
  <c r="S14" i="15" s="1"/>
  <c r="AJ98" i="2"/>
  <c r="V24" i="16"/>
  <c r="V29" i="10"/>
  <c r="V31" i="10" s="1"/>
  <c r="V16" i="15" s="1"/>
  <c r="Z28" i="16"/>
  <c r="Z24" i="16"/>
  <c r="Z29" i="10"/>
  <c r="Z31" i="10" s="1"/>
  <c r="Z16" i="15" s="1"/>
  <c r="Z37" i="10"/>
  <c r="Z40" i="10" s="1"/>
  <c r="Z20" i="15" s="1"/>
  <c r="Z30" i="16"/>
  <c r="Z48" i="10"/>
  <c r="Z40" i="16"/>
  <c r="Z38" i="16" s="1"/>
  <c r="Z37" i="16" s="1"/>
  <c r="O47" i="16"/>
  <c r="O33" i="15"/>
  <c r="S47" i="16"/>
  <c r="S33" i="15"/>
  <c r="W47" i="16"/>
  <c r="W33" i="15"/>
  <c r="P48" i="16"/>
  <c r="P34" i="15"/>
  <c r="T48" i="16"/>
  <c r="T34" i="15"/>
  <c r="X48" i="16"/>
  <c r="X34" i="15"/>
  <c r="AF233" i="2"/>
  <c r="R74" i="10" s="1"/>
  <c r="R63" i="16"/>
  <c r="R62" i="16" s="1"/>
  <c r="R54" i="16" s="1"/>
  <c r="R53" i="16" s="1"/>
  <c r="R43" i="15"/>
  <c r="R42" i="15" s="1"/>
  <c r="AJ233" i="2"/>
  <c r="V74" i="10" s="1"/>
  <c r="V63" i="16"/>
  <c r="V62" i="16" s="1"/>
  <c r="V54" i="16" s="1"/>
  <c r="V53" i="16" s="1"/>
  <c r="V43" i="15"/>
  <c r="V42" i="15" s="1"/>
  <c r="AK90" i="2"/>
  <c r="AC216" i="2"/>
  <c r="O57" i="16" s="1"/>
  <c r="AH189" i="2"/>
  <c r="AD206" i="2"/>
  <c r="AC228" i="2"/>
  <c r="O60" i="16" s="1"/>
  <c r="AL8" i="2"/>
  <c r="AC103" i="2"/>
  <c r="AJ90" i="2"/>
  <c r="AE90" i="2"/>
  <c r="AI90" i="2"/>
  <c r="AM90" i="2"/>
  <c r="AG189" i="2"/>
  <c r="AL157" i="2"/>
  <c r="X46" i="10" s="1"/>
  <c r="AD189" i="2"/>
  <c r="AL189" i="2"/>
  <c r="AE8" i="2"/>
  <c r="AM8" i="2"/>
  <c r="AC21" i="2"/>
  <c r="O12" i="16" s="1"/>
  <c r="AC48" i="2"/>
  <c r="O16" i="16" s="1"/>
  <c r="AH90" i="2"/>
  <c r="T24" i="10" s="1"/>
  <c r="O25" i="16"/>
  <c r="AC171" i="2"/>
  <c r="O43" i="16" s="1"/>
  <c r="AM157" i="2"/>
  <c r="Y46" i="10" s="1"/>
  <c r="AK189" i="2"/>
  <c r="AC197" i="2"/>
  <c r="O49" i="16" s="1"/>
  <c r="AC202" i="2"/>
  <c r="O50" i="16" s="1"/>
  <c r="AG206" i="2"/>
  <c r="H70" i="7"/>
  <c r="AC56" i="2"/>
  <c r="AN90" i="2"/>
  <c r="Z35" i="10"/>
  <c r="AF157" i="2"/>
  <c r="R46" i="10" s="1"/>
  <c r="AJ157" i="2"/>
  <c r="V46" i="10" s="1"/>
  <c r="AN157" i="2"/>
  <c r="AC210" i="2"/>
  <c r="O55" i="16" s="1"/>
  <c r="AH206" i="2"/>
  <c r="AC213" i="2"/>
  <c r="O56" i="16" s="1"/>
  <c r="AK206" i="2"/>
  <c r="AE157" i="2"/>
  <c r="Q46" i="10" s="1"/>
  <c r="Q48" i="10"/>
  <c r="AI157" i="2"/>
  <c r="U46" i="10" s="1"/>
  <c r="U48" i="10"/>
  <c r="AC52" i="2"/>
  <c r="AF90" i="2"/>
  <c r="AE189" i="2"/>
  <c r="AI189" i="2"/>
  <c r="AM189" i="2"/>
  <c r="AC165" i="2"/>
  <c r="O41" i="16" s="1"/>
  <c r="AH157" i="2"/>
  <c r="T46" i="10" s="1"/>
  <c r="AD157" i="2"/>
  <c r="P46" i="10" s="1"/>
  <c r="AC223" i="2"/>
  <c r="O58" i="16" s="1"/>
  <c r="AC16" i="2"/>
  <c r="O11" i="16" s="1"/>
  <c r="AF8" i="2"/>
  <c r="AN8" i="2"/>
  <c r="AC28" i="2"/>
  <c r="O13" i="16" s="1"/>
  <c r="AC38" i="2"/>
  <c r="O14" i="16" s="1"/>
  <c r="AD90" i="2"/>
  <c r="P24" i="10" s="1"/>
  <c r="AL98" i="2"/>
  <c r="X29" i="16" s="1"/>
  <c r="AL90" i="2"/>
  <c r="AE206" i="2"/>
  <c r="AI206" i="2"/>
  <c r="AM206" i="2"/>
  <c r="AC11" i="2"/>
  <c r="O9" i="16" s="1"/>
  <c r="AK8" i="2"/>
  <c r="AC160" i="2"/>
  <c r="O39" i="16" s="1"/>
  <c r="AG157" i="2"/>
  <c r="S46" i="10" s="1"/>
  <c r="AK157" i="2"/>
  <c r="W46" i="10" s="1"/>
  <c r="AF189" i="2"/>
  <c r="AJ189" i="2"/>
  <c r="AF206" i="2"/>
  <c r="AJ206" i="2"/>
  <c r="AN206" i="2"/>
  <c r="AA235" i="2"/>
  <c r="M63" i="16" s="1"/>
  <c r="M62" i="16" s="1"/>
  <c r="Z235" i="2"/>
  <c r="L63" i="16" s="1"/>
  <c r="L62" i="16" s="1"/>
  <c r="Y235" i="2"/>
  <c r="K63" i="16" s="1"/>
  <c r="K62" i="16" s="1"/>
  <c r="X235" i="2"/>
  <c r="W235" i="2"/>
  <c r="V235" i="2"/>
  <c r="U235" i="2"/>
  <c r="T235" i="2"/>
  <c r="S235" i="2"/>
  <c r="R235" i="2"/>
  <c r="Q234" i="2"/>
  <c r="Q235" i="2" s="1"/>
  <c r="C63" i="16" s="1"/>
  <c r="C62" i="16" s="1"/>
  <c r="AB233" i="2"/>
  <c r="N74" i="10" s="1"/>
  <c r="AA233" i="2"/>
  <c r="M74" i="10" s="1"/>
  <c r="Z233" i="2"/>
  <c r="L74" i="10" s="1"/>
  <c r="Y233" i="2"/>
  <c r="K74" i="10" s="1"/>
  <c r="AB228" i="2"/>
  <c r="N60" i="16" s="1"/>
  <c r="AA228" i="2"/>
  <c r="M60" i="16" s="1"/>
  <c r="Z228" i="2"/>
  <c r="L60" i="16" s="1"/>
  <c r="Y228" i="2"/>
  <c r="K60" i="16" s="1"/>
  <c r="X228" i="2"/>
  <c r="J60" i="16" s="1"/>
  <c r="W228" i="2"/>
  <c r="I60" i="16" s="1"/>
  <c r="V228" i="2"/>
  <c r="H60" i="16" s="1"/>
  <c r="U228" i="2"/>
  <c r="G60" i="16" s="1"/>
  <c r="T228" i="2"/>
  <c r="F60" i="16" s="1"/>
  <c r="S228" i="2"/>
  <c r="E60" i="16" s="1"/>
  <c r="R228" i="2"/>
  <c r="D60" i="16" s="1"/>
  <c r="Q227" i="2"/>
  <c r="Q226" i="2"/>
  <c r="AB225" i="2"/>
  <c r="N59" i="16" s="1"/>
  <c r="AA225" i="2"/>
  <c r="M59" i="16" s="1"/>
  <c r="Z225" i="2"/>
  <c r="L59" i="16" s="1"/>
  <c r="Y225" i="2"/>
  <c r="K59" i="16" s="1"/>
  <c r="X225" i="2"/>
  <c r="J59" i="16" s="1"/>
  <c r="W225" i="2"/>
  <c r="I59" i="16" s="1"/>
  <c r="V225" i="2"/>
  <c r="H59" i="16" s="1"/>
  <c r="U225" i="2"/>
  <c r="G59" i="16" s="1"/>
  <c r="T225" i="2"/>
  <c r="F59" i="16" s="1"/>
  <c r="S225" i="2"/>
  <c r="E59" i="16" s="1"/>
  <c r="R225" i="2"/>
  <c r="D59" i="16" s="1"/>
  <c r="Q224" i="2"/>
  <c r="Q225" i="2" s="1"/>
  <c r="C59" i="16" s="1"/>
  <c r="AB223" i="2"/>
  <c r="N58" i="16" s="1"/>
  <c r="AA223" i="2"/>
  <c r="M58" i="16" s="1"/>
  <c r="Z223" i="2"/>
  <c r="L58" i="16" s="1"/>
  <c r="Y223" i="2"/>
  <c r="K58" i="16" s="1"/>
  <c r="X223" i="2"/>
  <c r="J58" i="16" s="1"/>
  <c r="W223" i="2"/>
  <c r="I58" i="16" s="1"/>
  <c r="V223" i="2"/>
  <c r="H58" i="16" s="1"/>
  <c r="U223" i="2"/>
  <c r="G58" i="16" s="1"/>
  <c r="T223" i="2"/>
  <c r="F58" i="16" s="1"/>
  <c r="S223" i="2"/>
  <c r="E58" i="16" s="1"/>
  <c r="R223" i="2"/>
  <c r="D58" i="16" s="1"/>
  <c r="Q222" i="2"/>
  <c r="Q221" i="2"/>
  <c r="Q220" i="2"/>
  <c r="Q219" i="2"/>
  <c r="Q218" i="2"/>
  <c r="Q217" i="2"/>
  <c r="AB216" i="2"/>
  <c r="N57" i="16" s="1"/>
  <c r="AA216" i="2"/>
  <c r="M57" i="16" s="1"/>
  <c r="Z216" i="2"/>
  <c r="L57" i="16" s="1"/>
  <c r="Y216" i="2"/>
  <c r="K57" i="16" s="1"/>
  <c r="X216" i="2"/>
  <c r="J57" i="16" s="1"/>
  <c r="W216" i="2"/>
  <c r="I57" i="16" s="1"/>
  <c r="V216" i="2"/>
  <c r="H57" i="16" s="1"/>
  <c r="U216" i="2"/>
  <c r="G57" i="16" s="1"/>
  <c r="T216" i="2"/>
  <c r="F57" i="16" s="1"/>
  <c r="S216" i="2"/>
  <c r="E57" i="16" s="1"/>
  <c r="R216" i="2"/>
  <c r="D57" i="16" s="1"/>
  <c r="Q215" i="2"/>
  <c r="Q214" i="2"/>
  <c r="AB213" i="2"/>
  <c r="N56" i="16" s="1"/>
  <c r="AA213" i="2"/>
  <c r="M56" i="16" s="1"/>
  <c r="Y213" i="2"/>
  <c r="K56" i="16" s="1"/>
  <c r="X213" i="2"/>
  <c r="J56" i="16" s="1"/>
  <c r="W213" i="2"/>
  <c r="I56" i="16" s="1"/>
  <c r="V213" i="2"/>
  <c r="H56" i="16" s="1"/>
  <c r="U213" i="2"/>
  <c r="G56" i="16" s="1"/>
  <c r="T213" i="2"/>
  <c r="F56" i="16" s="1"/>
  <c r="S213" i="2"/>
  <c r="E56" i="16" s="1"/>
  <c r="R213" i="2"/>
  <c r="D56" i="16" s="1"/>
  <c r="Q212" i="2"/>
  <c r="Q211" i="2"/>
  <c r="AB210" i="2"/>
  <c r="N55" i="16" s="1"/>
  <c r="AA210" i="2"/>
  <c r="M55" i="16" s="1"/>
  <c r="Y210" i="2"/>
  <c r="K55" i="16" s="1"/>
  <c r="X210" i="2"/>
  <c r="J55" i="16" s="1"/>
  <c r="W210" i="2"/>
  <c r="I55" i="16" s="1"/>
  <c r="V210" i="2"/>
  <c r="H55" i="16" s="1"/>
  <c r="U210" i="2"/>
  <c r="G55" i="16" s="1"/>
  <c r="T210" i="2"/>
  <c r="F55" i="16" s="1"/>
  <c r="S210" i="2"/>
  <c r="E55" i="16" s="1"/>
  <c r="R210" i="2"/>
  <c r="D55" i="16" s="1"/>
  <c r="Q209" i="2"/>
  <c r="Q208" i="2"/>
  <c r="Q207" i="2"/>
  <c r="AA204" i="2"/>
  <c r="M51" i="16" s="1"/>
  <c r="Z204" i="2"/>
  <c r="L51" i="16" s="1"/>
  <c r="Y204" i="2"/>
  <c r="K51" i="16" s="1"/>
  <c r="X204" i="2"/>
  <c r="J51" i="16" s="1"/>
  <c r="W204" i="2"/>
  <c r="I51" i="16" s="1"/>
  <c r="V204" i="2"/>
  <c r="H51" i="16" s="1"/>
  <c r="U204" i="2"/>
  <c r="G51" i="16" s="1"/>
  <c r="T204" i="2"/>
  <c r="F51" i="16" s="1"/>
  <c r="S204" i="2"/>
  <c r="E51" i="16" s="1"/>
  <c r="R204" i="2"/>
  <c r="D51" i="16" s="1"/>
  <c r="Q203" i="2"/>
  <c r="Q204" i="2" s="1"/>
  <c r="C51" i="16" s="1"/>
  <c r="AA202" i="2"/>
  <c r="M50" i="16" s="1"/>
  <c r="Z202" i="2"/>
  <c r="L50" i="16" s="1"/>
  <c r="Y202" i="2"/>
  <c r="K50" i="16" s="1"/>
  <c r="X202" i="2"/>
  <c r="J50" i="16" s="1"/>
  <c r="W202" i="2"/>
  <c r="I50" i="16" s="1"/>
  <c r="V202" i="2"/>
  <c r="H50" i="16" s="1"/>
  <c r="U202" i="2"/>
  <c r="G50" i="16" s="1"/>
  <c r="T202" i="2"/>
  <c r="F50" i="16" s="1"/>
  <c r="S202" i="2"/>
  <c r="E50" i="16" s="1"/>
  <c r="R202" i="2"/>
  <c r="D50" i="16" s="1"/>
  <c r="Q201" i="2"/>
  <c r="Q200" i="2"/>
  <c r="Q199" i="2"/>
  <c r="Q198" i="2"/>
  <c r="AA197" i="2"/>
  <c r="M49" i="16" s="1"/>
  <c r="Z197" i="2"/>
  <c r="L49" i="16" s="1"/>
  <c r="Y197" i="2"/>
  <c r="K49" i="16" s="1"/>
  <c r="X197" i="2"/>
  <c r="J49" i="16" s="1"/>
  <c r="W197" i="2"/>
  <c r="I49" i="16" s="1"/>
  <c r="V197" i="2"/>
  <c r="H49" i="16" s="1"/>
  <c r="U197" i="2"/>
  <c r="G49" i="16" s="1"/>
  <c r="T197" i="2"/>
  <c r="F49" i="16" s="1"/>
  <c r="S197" i="2"/>
  <c r="E49" i="16" s="1"/>
  <c r="R197" i="2"/>
  <c r="D49" i="16" s="1"/>
  <c r="Q196" i="2"/>
  <c r="Q195" i="2"/>
  <c r="Q194" i="2"/>
  <c r="AA193" i="2"/>
  <c r="Z193" i="2"/>
  <c r="Y193" i="2"/>
  <c r="X193" i="2"/>
  <c r="W193" i="2"/>
  <c r="V193" i="2"/>
  <c r="U193" i="2"/>
  <c r="T193" i="2"/>
  <c r="S193" i="2"/>
  <c r="R193" i="2"/>
  <c r="Q192" i="2"/>
  <c r="Q193" i="2" s="1"/>
  <c r="AA191" i="2"/>
  <c r="Z191" i="2"/>
  <c r="Y191" i="2"/>
  <c r="X191" i="2"/>
  <c r="W191" i="2"/>
  <c r="V191" i="2"/>
  <c r="U191" i="2"/>
  <c r="T191" i="2"/>
  <c r="S191" i="2"/>
  <c r="R191" i="2"/>
  <c r="Q190" i="2"/>
  <c r="Q191" i="2" s="1"/>
  <c r="AB173" i="2"/>
  <c r="N44" i="16" s="1"/>
  <c r="AA173" i="2"/>
  <c r="M44" i="16" s="1"/>
  <c r="Z173" i="2"/>
  <c r="L44" i="16" s="1"/>
  <c r="Y173" i="2"/>
  <c r="K44" i="16" s="1"/>
  <c r="X173" i="2"/>
  <c r="J44" i="16" s="1"/>
  <c r="V173" i="2"/>
  <c r="H44" i="16" s="1"/>
  <c r="U173" i="2"/>
  <c r="G44" i="16" s="1"/>
  <c r="T173" i="2"/>
  <c r="F44" i="16" s="1"/>
  <c r="S173" i="2"/>
  <c r="E44" i="16" s="1"/>
  <c r="R173" i="2"/>
  <c r="D44" i="16" s="1"/>
  <c r="Q172" i="2"/>
  <c r="Q173" i="2" s="1"/>
  <c r="C44" i="16" s="1"/>
  <c r="AB171" i="2"/>
  <c r="N43" i="16" s="1"/>
  <c r="AA171" i="2"/>
  <c r="M43" i="16" s="1"/>
  <c r="Z171" i="2"/>
  <c r="L43" i="16" s="1"/>
  <c r="Y171" i="2"/>
  <c r="K43" i="16" s="1"/>
  <c r="X171" i="2"/>
  <c r="J43" i="16" s="1"/>
  <c r="V171" i="2"/>
  <c r="H43" i="16" s="1"/>
  <c r="U171" i="2"/>
  <c r="G43" i="16" s="1"/>
  <c r="T171" i="2"/>
  <c r="F43" i="16" s="1"/>
  <c r="S171" i="2"/>
  <c r="E43" i="16" s="1"/>
  <c r="R171" i="2"/>
  <c r="D43" i="16" s="1"/>
  <c r="Q170" i="2"/>
  <c r="Q169" i="2"/>
  <c r="Q168" i="2"/>
  <c r="AB167" i="2"/>
  <c r="N42" i="16" s="1"/>
  <c r="AA167" i="2"/>
  <c r="M42" i="16" s="1"/>
  <c r="Z167" i="2"/>
  <c r="L42" i="16" s="1"/>
  <c r="Y167" i="2"/>
  <c r="K42" i="16" s="1"/>
  <c r="X167" i="2"/>
  <c r="J42" i="16" s="1"/>
  <c r="V167" i="2"/>
  <c r="H42" i="16" s="1"/>
  <c r="U167" i="2"/>
  <c r="G42" i="16" s="1"/>
  <c r="T167" i="2"/>
  <c r="F42" i="16" s="1"/>
  <c r="S167" i="2"/>
  <c r="E42" i="16" s="1"/>
  <c r="R167" i="2"/>
  <c r="D42" i="16" s="1"/>
  <c r="Q167" i="2"/>
  <c r="C42" i="16" s="1"/>
  <c r="AB165" i="2"/>
  <c r="N41" i="16" s="1"/>
  <c r="AA165" i="2"/>
  <c r="M41" i="16" s="1"/>
  <c r="Z165" i="2"/>
  <c r="L41" i="16" s="1"/>
  <c r="Y165" i="2"/>
  <c r="K41" i="16" s="1"/>
  <c r="X165" i="2"/>
  <c r="J41" i="16" s="1"/>
  <c r="V165" i="2"/>
  <c r="H41" i="16" s="1"/>
  <c r="U165" i="2"/>
  <c r="G41" i="16" s="1"/>
  <c r="T165" i="2"/>
  <c r="F41" i="16" s="1"/>
  <c r="S165" i="2"/>
  <c r="E41" i="16" s="1"/>
  <c r="R165" i="2"/>
  <c r="D41" i="16" s="1"/>
  <c r="Q164" i="2"/>
  <c r="Q163" i="2"/>
  <c r="AB162" i="2"/>
  <c r="Z162" i="2"/>
  <c r="Y162" i="2"/>
  <c r="X162" i="2"/>
  <c r="V162" i="2"/>
  <c r="U162" i="2"/>
  <c r="T162" i="2"/>
  <c r="S162" i="2"/>
  <c r="R162" i="2"/>
  <c r="Q161" i="2"/>
  <c r="Q162" i="2" s="1"/>
  <c r="AB160" i="2"/>
  <c r="N39" i="16" s="1"/>
  <c r="AA160" i="2"/>
  <c r="Z160" i="2"/>
  <c r="L39" i="16" s="1"/>
  <c r="Y160" i="2"/>
  <c r="K39" i="16" s="1"/>
  <c r="X160" i="2"/>
  <c r="J39" i="16" s="1"/>
  <c r="V160" i="2"/>
  <c r="H39" i="16" s="1"/>
  <c r="U160" i="2"/>
  <c r="G39" i="16" s="1"/>
  <c r="T160" i="2"/>
  <c r="F39" i="16" s="1"/>
  <c r="S160" i="2"/>
  <c r="E39" i="16" s="1"/>
  <c r="R160" i="2"/>
  <c r="D39" i="16" s="1"/>
  <c r="Q159" i="2"/>
  <c r="W136" i="2"/>
  <c r="W141" i="2" s="1"/>
  <c r="W149" i="2" s="1"/>
  <c r="I39" i="10" s="1"/>
  <c r="I40" i="10" s="1"/>
  <c r="I20" i="15" s="1"/>
  <c r="W130" i="2"/>
  <c r="R128" i="2"/>
  <c r="D32" i="10" s="1"/>
  <c r="J25" i="16"/>
  <c r="H25" i="16"/>
  <c r="D25" i="16"/>
  <c r="C30" i="10"/>
  <c r="AB103" i="2"/>
  <c r="S103" i="2"/>
  <c r="Q101" i="2"/>
  <c r="AB98" i="2"/>
  <c r="Q95" i="2"/>
  <c r="AB94" i="2"/>
  <c r="AA94" i="2"/>
  <c r="Z94" i="2"/>
  <c r="Y94" i="2"/>
  <c r="X94" i="2"/>
  <c r="W94" i="2"/>
  <c r="V94" i="2"/>
  <c r="U94" i="2"/>
  <c r="T94" i="2"/>
  <c r="S94" i="2"/>
  <c r="R94" i="2"/>
  <c r="Q93" i="2"/>
  <c r="Q94" i="2" s="1"/>
  <c r="AB92" i="2"/>
  <c r="AA92" i="2"/>
  <c r="Z92" i="2"/>
  <c r="Y92" i="2"/>
  <c r="X92" i="2"/>
  <c r="W92" i="2"/>
  <c r="V92" i="2"/>
  <c r="U92" i="2"/>
  <c r="T92" i="2"/>
  <c r="S92" i="2"/>
  <c r="R92" i="2"/>
  <c r="Q91" i="2"/>
  <c r="Q92" i="2" s="1"/>
  <c r="AB56" i="2"/>
  <c r="AA56" i="2"/>
  <c r="Z56" i="2"/>
  <c r="Y56" i="2"/>
  <c r="X56" i="2"/>
  <c r="W56" i="2"/>
  <c r="V56" i="2"/>
  <c r="U56" i="2"/>
  <c r="T56" i="2"/>
  <c r="S56" i="2"/>
  <c r="R56" i="2"/>
  <c r="Q53" i="2"/>
  <c r="AB52" i="2"/>
  <c r="AA52" i="2"/>
  <c r="Z52" i="2"/>
  <c r="Y52" i="2"/>
  <c r="X52" i="2"/>
  <c r="W52" i="2"/>
  <c r="V52" i="2"/>
  <c r="U52" i="2"/>
  <c r="T52" i="2"/>
  <c r="S52" i="2"/>
  <c r="R52" i="2"/>
  <c r="AB48" i="2"/>
  <c r="AA48" i="2"/>
  <c r="Z48" i="2"/>
  <c r="Y48" i="2"/>
  <c r="X48" i="2"/>
  <c r="W48" i="2"/>
  <c r="V48" i="2"/>
  <c r="H16" i="16" s="1"/>
  <c r="U48" i="2"/>
  <c r="T48" i="2"/>
  <c r="S48" i="2"/>
  <c r="R48" i="2"/>
  <c r="D16" i="16" s="1"/>
  <c r="Q45" i="2"/>
  <c r="Q44" i="2"/>
  <c r="Q43" i="2"/>
  <c r="Q41" i="2"/>
  <c r="AB40" i="2"/>
  <c r="N15" i="16" s="1"/>
  <c r="AA40" i="2"/>
  <c r="M15" i="16" s="1"/>
  <c r="Z40" i="2"/>
  <c r="L15" i="16" s="1"/>
  <c r="Y40" i="2"/>
  <c r="K15" i="16" s="1"/>
  <c r="X40" i="2"/>
  <c r="J15" i="16" s="1"/>
  <c r="W40" i="2"/>
  <c r="I15" i="16" s="1"/>
  <c r="V40" i="2"/>
  <c r="H15" i="16" s="1"/>
  <c r="U40" i="2"/>
  <c r="G15" i="16" s="1"/>
  <c r="T40" i="2"/>
  <c r="F15" i="16" s="1"/>
  <c r="S40" i="2"/>
  <c r="E15" i="16" s="1"/>
  <c r="R40" i="2"/>
  <c r="D15" i="16" s="1"/>
  <c r="Q39" i="2"/>
  <c r="Q40" i="2" s="1"/>
  <c r="C15" i="16" s="1"/>
  <c r="AB38" i="2"/>
  <c r="N14" i="16" s="1"/>
  <c r="AA38" i="2"/>
  <c r="M14" i="16" s="1"/>
  <c r="Z38" i="2"/>
  <c r="L14" i="16" s="1"/>
  <c r="Y38" i="2"/>
  <c r="K14" i="16" s="1"/>
  <c r="X38" i="2"/>
  <c r="J14" i="16" s="1"/>
  <c r="W38" i="2"/>
  <c r="I14" i="16" s="1"/>
  <c r="V38" i="2"/>
  <c r="H14" i="16" s="1"/>
  <c r="U38" i="2"/>
  <c r="G14" i="16" s="1"/>
  <c r="T38" i="2"/>
  <c r="F14" i="16" s="1"/>
  <c r="S38" i="2"/>
  <c r="E14" i="16" s="1"/>
  <c r="R38" i="2"/>
  <c r="D14" i="16" s="1"/>
  <c r="Q36" i="2"/>
  <c r="Q35" i="2"/>
  <c r="Q34" i="2"/>
  <c r="Q33" i="2"/>
  <c r="Q32" i="2"/>
  <c r="Q31" i="2"/>
  <c r="Q30" i="2"/>
  <c r="Q29" i="2"/>
  <c r="AB28" i="2"/>
  <c r="N13" i="16" s="1"/>
  <c r="AA28" i="2"/>
  <c r="M13" i="16" s="1"/>
  <c r="Z28" i="2"/>
  <c r="L13" i="16" s="1"/>
  <c r="Y28" i="2"/>
  <c r="K13" i="16" s="1"/>
  <c r="X28" i="2"/>
  <c r="J13" i="16" s="1"/>
  <c r="W28" i="2"/>
  <c r="I13" i="16" s="1"/>
  <c r="V28" i="2"/>
  <c r="H13" i="16" s="1"/>
  <c r="U28" i="2"/>
  <c r="G13" i="16" s="1"/>
  <c r="T28" i="2"/>
  <c r="F13" i="16" s="1"/>
  <c r="S28" i="2"/>
  <c r="E13" i="16" s="1"/>
  <c r="R28" i="2"/>
  <c r="D13" i="16" s="1"/>
  <c r="Q26" i="2"/>
  <c r="Q25" i="2"/>
  <c r="Q24" i="2"/>
  <c r="Q23" i="2"/>
  <c r="Q22" i="2"/>
  <c r="AB21" i="2"/>
  <c r="N12" i="16" s="1"/>
  <c r="AA21" i="2"/>
  <c r="M12" i="16" s="1"/>
  <c r="Z21" i="2"/>
  <c r="L12" i="16" s="1"/>
  <c r="Y21" i="2"/>
  <c r="K12" i="16" s="1"/>
  <c r="X21" i="2"/>
  <c r="J12" i="16" s="1"/>
  <c r="W21" i="2"/>
  <c r="I12" i="16" s="1"/>
  <c r="V21" i="2"/>
  <c r="H12" i="16" s="1"/>
  <c r="U21" i="2"/>
  <c r="G12" i="16" s="1"/>
  <c r="T21" i="2"/>
  <c r="F12" i="16" s="1"/>
  <c r="S21" i="2"/>
  <c r="E12" i="16" s="1"/>
  <c r="R21" i="2"/>
  <c r="D12" i="16" s="1"/>
  <c r="Q20" i="2"/>
  <c r="Q19" i="2"/>
  <c r="Q18" i="2"/>
  <c r="Q17" i="2"/>
  <c r="AB16" i="2"/>
  <c r="N11" i="16" s="1"/>
  <c r="AA16" i="2"/>
  <c r="M11" i="16" s="1"/>
  <c r="Z16" i="2"/>
  <c r="L11" i="16" s="1"/>
  <c r="Y16" i="2"/>
  <c r="K11" i="16" s="1"/>
  <c r="X16" i="2"/>
  <c r="J11" i="16" s="1"/>
  <c r="W16" i="2"/>
  <c r="I11" i="16" s="1"/>
  <c r="V16" i="2"/>
  <c r="H11" i="16" s="1"/>
  <c r="U16" i="2"/>
  <c r="G11" i="16" s="1"/>
  <c r="T16" i="2"/>
  <c r="F11" i="16" s="1"/>
  <c r="S16" i="2"/>
  <c r="E11" i="16" s="1"/>
  <c r="R16" i="2"/>
  <c r="D11" i="16" s="1"/>
  <c r="Q15" i="2"/>
  <c r="Q14" i="2"/>
  <c r="AB13" i="2"/>
  <c r="N10" i="16" s="1"/>
  <c r="AA13" i="2"/>
  <c r="M10" i="16" s="1"/>
  <c r="Z13" i="2"/>
  <c r="L10" i="16" s="1"/>
  <c r="Y13" i="2"/>
  <c r="K10" i="16" s="1"/>
  <c r="X13" i="2"/>
  <c r="J10" i="16" s="1"/>
  <c r="W13" i="2"/>
  <c r="I10" i="16" s="1"/>
  <c r="V13" i="2"/>
  <c r="H10" i="16" s="1"/>
  <c r="U13" i="2"/>
  <c r="G10" i="16" s="1"/>
  <c r="T13" i="2"/>
  <c r="F10" i="16" s="1"/>
  <c r="S13" i="2"/>
  <c r="E10" i="16" s="1"/>
  <c r="R13" i="2"/>
  <c r="D10" i="16" s="1"/>
  <c r="Q12" i="2"/>
  <c r="Q13" i="2" s="1"/>
  <c r="C10" i="16" s="1"/>
  <c r="AB11" i="2"/>
  <c r="N9" i="16" s="1"/>
  <c r="AA11" i="2"/>
  <c r="M9" i="16" s="1"/>
  <c r="Z11" i="2"/>
  <c r="L9" i="16" s="1"/>
  <c r="Y11" i="2"/>
  <c r="K9" i="16" s="1"/>
  <c r="X11" i="2"/>
  <c r="J9" i="16" s="1"/>
  <c r="W11" i="2"/>
  <c r="I9" i="16" s="1"/>
  <c r="V11" i="2"/>
  <c r="H9" i="16" s="1"/>
  <c r="U11" i="2"/>
  <c r="G9" i="16" s="1"/>
  <c r="T11" i="2"/>
  <c r="F9" i="16" s="1"/>
  <c r="S11" i="2"/>
  <c r="E9" i="16" s="1"/>
  <c r="R11" i="2"/>
  <c r="D9" i="16" s="1"/>
  <c r="Q10" i="2"/>
  <c r="Q9" i="2"/>
  <c r="G117" i="7"/>
  <c r="G116" i="7" s="1"/>
  <c r="G114" i="7"/>
  <c r="G113" i="7" s="1"/>
  <c r="G110" i="7"/>
  <c r="G108" i="7"/>
  <c r="G106" i="7"/>
  <c r="G103" i="7"/>
  <c r="G102" i="7" s="1"/>
  <c r="G99" i="7" s="1"/>
  <c r="G95" i="7"/>
  <c r="G93" i="7"/>
  <c r="G90" i="7"/>
  <c r="G88" i="7"/>
  <c r="G80" i="7"/>
  <c r="G78" i="7"/>
  <c r="G74" i="7"/>
  <c r="G72" i="7"/>
  <c r="G67" i="7"/>
  <c r="G66" i="7" s="1"/>
  <c r="G63" i="7"/>
  <c r="G62" i="7" s="1"/>
  <c r="G61" i="7" s="1"/>
  <c r="G56" i="7"/>
  <c r="G55" i="7" s="1"/>
  <c r="G50" i="7"/>
  <c r="G48" i="7"/>
  <c r="G39" i="7"/>
  <c r="G27" i="7"/>
  <c r="G20" i="7"/>
  <c r="G15" i="7"/>
  <c r="G11" i="7"/>
  <c r="G9" i="7"/>
  <c r="G5" i="7"/>
  <c r="AC54" i="2" l="1"/>
  <c r="J16" i="16"/>
  <c r="X54" i="2"/>
  <c r="G16" i="16"/>
  <c r="U54" i="2"/>
  <c r="L16" i="16"/>
  <c r="Z54" i="2"/>
  <c r="F16" i="16"/>
  <c r="T54" i="2"/>
  <c r="N16" i="16"/>
  <c r="AB54" i="2"/>
  <c r="K16" i="16"/>
  <c r="Y54" i="2"/>
  <c r="E16" i="16"/>
  <c r="S54" i="2"/>
  <c r="I16" i="16"/>
  <c r="W54" i="2"/>
  <c r="M16" i="16"/>
  <c r="AA54" i="2"/>
  <c r="U8" i="16"/>
  <c r="R46" i="16"/>
  <c r="R37" i="16" s="1"/>
  <c r="V32" i="15"/>
  <c r="S46" i="16"/>
  <c r="G47" i="7"/>
  <c r="AC233" i="2"/>
  <c r="O74" i="10" s="1"/>
  <c r="S32" i="15"/>
  <c r="U32" i="15"/>
  <c r="Q37" i="16"/>
  <c r="X26" i="16"/>
  <c r="R32" i="15"/>
  <c r="S37" i="16"/>
  <c r="N54" i="16"/>
  <c r="N53" i="16" s="1"/>
  <c r="W46" i="16"/>
  <c r="W37" i="16" s="1"/>
  <c r="O46" i="16"/>
  <c r="V46" i="16"/>
  <c r="V37" i="16" s="1"/>
  <c r="Z26" i="16"/>
  <c r="Y32" i="15"/>
  <c r="V8" i="16"/>
  <c r="O38" i="16"/>
  <c r="I19" i="10"/>
  <c r="I20" i="10" s="1"/>
  <c r="I11" i="15" s="1"/>
  <c r="I17" i="16"/>
  <c r="I8" i="16" s="1"/>
  <c r="I27" i="16"/>
  <c r="I21" i="16"/>
  <c r="I25" i="10"/>
  <c r="W98" i="2"/>
  <c r="I28" i="16"/>
  <c r="I22" i="16"/>
  <c r="I26" i="10"/>
  <c r="D48" i="10"/>
  <c r="D40" i="16"/>
  <c r="D38" i="16" s="1"/>
  <c r="N48" i="10"/>
  <c r="N40" i="16"/>
  <c r="N38" i="16" s="1"/>
  <c r="N37" i="16" s="1"/>
  <c r="G47" i="16"/>
  <c r="G33" i="15"/>
  <c r="L48" i="16"/>
  <c r="L34" i="15"/>
  <c r="AG205" i="2"/>
  <c r="S63" i="10" s="1"/>
  <c r="S64" i="10"/>
  <c r="AD205" i="2"/>
  <c r="P63" i="10" s="1"/>
  <c r="P64" i="10"/>
  <c r="D19" i="10"/>
  <c r="D20" i="10" s="1"/>
  <c r="D11" i="15" s="1"/>
  <c r="D17" i="16"/>
  <c r="D8" i="16" s="1"/>
  <c r="H19" i="10"/>
  <c r="H20" i="10" s="1"/>
  <c r="H11" i="15" s="1"/>
  <c r="H17" i="16"/>
  <c r="H8" i="16" s="1"/>
  <c r="L19" i="10"/>
  <c r="L20" i="10" s="1"/>
  <c r="L11" i="15" s="1"/>
  <c r="L17" i="16"/>
  <c r="L8" i="16" s="1"/>
  <c r="D21" i="16"/>
  <c r="D25" i="10"/>
  <c r="H21" i="16"/>
  <c r="H25" i="10"/>
  <c r="L27" i="16"/>
  <c r="L21" i="16"/>
  <c r="L25" i="10"/>
  <c r="D22" i="16"/>
  <c r="D26" i="10"/>
  <c r="H22" i="16"/>
  <c r="H26" i="10"/>
  <c r="L28" i="16"/>
  <c r="L22" i="16"/>
  <c r="L26" i="10"/>
  <c r="N35" i="10"/>
  <c r="N29" i="16"/>
  <c r="N23" i="16"/>
  <c r="N27" i="10"/>
  <c r="H24" i="16"/>
  <c r="H29" i="10"/>
  <c r="H31" i="10" s="1"/>
  <c r="H16" i="15" s="1"/>
  <c r="E32" i="16"/>
  <c r="E25" i="16"/>
  <c r="I32" i="16"/>
  <c r="I25" i="16"/>
  <c r="M32" i="16"/>
  <c r="M25" i="16"/>
  <c r="C48" i="10"/>
  <c r="C40" i="16"/>
  <c r="G48" i="10"/>
  <c r="G40" i="16"/>
  <c r="G38" i="16" s="1"/>
  <c r="L48" i="10"/>
  <c r="L40" i="16"/>
  <c r="L38" i="16" s="1"/>
  <c r="F47" i="16"/>
  <c r="F33" i="15"/>
  <c r="J33" i="15"/>
  <c r="J47" i="16"/>
  <c r="C48" i="16"/>
  <c r="C34" i="15"/>
  <c r="G48" i="16"/>
  <c r="G34" i="15"/>
  <c r="K48" i="16"/>
  <c r="K34" i="15"/>
  <c r="M54" i="16"/>
  <c r="M53" i="16" s="1"/>
  <c r="L54" i="16"/>
  <c r="L53" i="16" s="1"/>
  <c r="T233" i="2"/>
  <c r="F74" i="10" s="1"/>
  <c r="F63" i="16"/>
  <c r="F62" i="16" s="1"/>
  <c r="F54" i="16" s="1"/>
  <c r="F53" i="16" s="1"/>
  <c r="X233" i="2"/>
  <c r="J74" i="10" s="1"/>
  <c r="J63" i="16"/>
  <c r="J62" i="16" s="1"/>
  <c r="J54" i="16" s="1"/>
  <c r="J53" i="16" s="1"/>
  <c r="AN205" i="2"/>
  <c r="Z63" i="10" s="1"/>
  <c r="Z64" i="10"/>
  <c r="W8" i="10"/>
  <c r="AK7" i="2"/>
  <c r="W7" i="10" s="1"/>
  <c r="AE205" i="2"/>
  <c r="Q63" i="10" s="1"/>
  <c r="Q64" i="10"/>
  <c r="R24" i="10"/>
  <c r="R23" i="16"/>
  <c r="R20" i="16" s="1"/>
  <c r="R7" i="16" s="1"/>
  <c r="R27" i="10"/>
  <c r="R28" i="10" s="1"/>
  <c r="R15" i="15" s="1"/>
  <c r="R14" i="15" s="1"/>
  <c r="AH205" i="2"/>
  <c r="T63" i="10" s="1"/>
  <c r="T64" i="10"/>
  <c r="Q8" i="10"/>
  <c r="AE7" i="2"/>
  <c r="Q7" i="10" s="1"/>
  <c r="V24" i="10"/>
  <c r="V23" i="16"/>
  <c r="V20" i="16" s="1"/>
  <c r="V27" i="10"/>
  <c r="V28" i="10" s="1"/>
  <c r="V15" i="15" s="1"/>
  <c r="V14" i="15" s="1"/>
  <c r="W24" i="10"/>
  <c r="W23" i="16"/>
  <c r="W20" i="16" s="1"/>
  <c r="W27" i="10"/>
  <c r="W28" i="10" s="1"/>
  <c r="W15" i="15" s="1"/>
  <c r="W14" i="15" s="1"/>
  <c r="W32" i="15"/>
  <c r="O32" i="15"/>
  <c r="U8" i="10"/>
  <c r="AI7" i="2"/>
  <c r="U7" i="10" s="1"/>
  <c r="T8" i="16"/>
  <c r="T7" i="16" s="1"/>
  <c r="T32" i="15"/>
  <c r="W35" i="10"/>
  <c r="W29" i="16"/>
  <c r="W26" i="16" s="1"/>
  <c r="V8" i="10"/>
  <c r="AJ7" i="2"/>
  <c r="V7" i="10" s="1"/>
  <c r="E19" i="10"/>
  <c r="E20" i="10" s="1"/>
  <c r="E11" i="15" s="1"/>
  <c r="E17" i="16"/>
  <c r="M19" i="10"/>
  <c r="M20" i="10" s="1"/>
  <c r="M11" i="15" s="1"/>
  <c r="M17" i="16"/>
  <c r="M8" i="16" s="1"/>
  <c r="M21" i="16"/>
  <c r="M27" i="16"/>
  <c r="M25" i="10"/>
  <c r="AA98" i="2"/>
  <c r="M22" i="16"/>
  <c r="M28" i="16"/>
  <c r="M26" i="10"/>
  <c r="N37" i="10"/>
  <c r="N40" i="10" s="1"/>
  <c r="N20" i="15" s="1"/>
  <c r="N30" i="16"/>
  <c r="N24" i="16"/>
  <c r="N29" i="10"/>
  <c r="N31" i="10" s="1"/>
  <c r="N16" i="15" s="1"/>
  <c r="F32" i="16"/>
  <c r="F25" i="16"/>
  <c r="C47" i="16"/>
  <c r="C33" i="15"/>
  <c r="D48" i="16"/>
  <c r="D34" i="15"/>
  <c r="AJ205" i="2"/>
  <c r="V63" i="10" s="1"/>
  <c r="V64" i="10"/>
  <c r="X24" i="10"/>
  <c r="X23" i="16"/>
  <c r="X20" i="16" s="1"/>
  <c r="X27" i="10"/>
  <c r="X28" i="10" s="1"/>
  <c r="X15" i="15" s="1"/>
  <c r="X14" i="15" s="1"/>
  <c r="O54" i="16"/>
  <c r="O53" i="16" s="1"/>
  <c r="Y24" i="10"/>
  <c r="Y23" i="16"/>
  <c r="Y20" i="16" s="1"/>
  <c r="Y27" i="10"/>
  <c r="Y28" i="10" s="1"/>
  <c r="Y15" i="15" s="1"/>
  <c r="Y14" i="15" s="1"/>
  <c r="T46" i="16"/>
  <c r="T37" i="16" s="1"/>
  <c r="P8" i="10"/>
  <c r="AD7" i="2"/>
  <c r="F19" i="10"/>
  <c r="F20" i="10" s="1"/>
  <c r="F11" i="15" s="1"/>
  <c r="F17" i="16"/>
  <c r="J19" i="10"/>
  <c r="J20" i="10" s="1"/>
  <c r="J11" i="15" s="1"/>
  <c r="J17" i="16"/>
  <c r="N19" i="10"/>
  <c r="N20" i="10" s="1"/>
  <c r="N11" i="15" s="1"/>
  <c r="N17" i="16"/>
  <c r="N8" i="16" s="1"/>
  <c r="F27" i="16"/>
  <c r="F21" i="16"/>
  <c r="F25" i="10"/>
  <c r="J21" i="16"/>
  <c r="J25" i="10"/>
  <c r="N27" i="16"/>
  <c r="N21" i="16"/>
  <c r="N25" i="10"/>
  <c r="T98" i="2"/>
  <c r="F28" i="16"/>
  <c r="F22" i="16"/>
  <c r="F26" i="10"/>
  <c r="X98" i="2"/>
  <c r="J22" i="16"/>
  <c r="J26" i="10"/>
  <c r="N28" i="16"/>
  <c r="N22" i="16"/>
  <c r="N26" i="10"/>
  <c r="D23" i="16"/>
  <c r="D27" i="10"/>
  <c r="D24" i="16"/>
  <c r="D29" i="10"/>
  <c r="D31" i="10" s="1"/>
  <c r="G32" i="16"/>
  <c r="G25" i="16"/>
  <c r="K32" i="16"/>
  <c r="K25" i="16"/>
  <c r="AA162" i="2"/>
  <c r="M39" i="16"/>
  <c r="E48" i="10"/>
  <c r="E40" i="16"/>
  <c r="E38" i="16" s="1"/>
  <c r="J48" i="10"/>
  <c r="J40" i="16"/>
  <c r="J38" i="16" s="1"/>
  <c r="D47" i="16"/>
  <c r="D33" i="15"/>
  <c r="H47" i="16"/>
  <c r="H33" i="15"/>
  <c r="L47" i="16"/>
  <c r="L33" i="15"/>
  <c r="L32" i="15" s="1"/>
  <c r="E48" i="16"/>
  <c r="E34" i="15"/>
  <c r="I48" i="16"/>
  <c r="I34" i="15"/>
  <c r="M48" i="16"/>
  <c r="M34" i="15"/>
  <c r="R233" i="2"/>
  <c r="D74" i="10" s="1"/>
  <c r="D63" i="16"/>
  <c r="D62" i="16" s="1"/>
  <c r="D54" i="16" s="1"/>
  <c r="D53" i="16" s="1"/>
  <c r="V233" i="2"/>
  <c r="H74" i="10" s="1"/>
  <c r="H63" i="16"/>
  <c r="H62" i="16" s="1"/>
  <c r="H54" i="16" s="1"/>
  <c r="H53" i="16" s="1"/>
  <c r="AF205" i="2"/>
  <c r="R63" i="10" s="1"/>
  <c r="R64" i="10"/>
  <c r="AM205" i="2"/>
  <c r="Y63" i="10" s="1"/>
  <c r="Y64" i="10"/>
  <c r="Z8" i="10"/>
  <c r="AN7" i="2"/>
  <c r="Z7" i="10" s="1"/>
  <c r="AK205" i="2"/>
  <c r="W63" i="10" s="1"/>
  <c r="W64" i="10"/>
  <c r="AN150" i="2"/>
  <c r="Z45" i="10" s="1"/>
  <c r="Z46" i="10"/>
  <c r="Z24" i="10"/>
  <c r="Z23" i="16"/>
  <c r="Z20" i="16" s="1"/>
  <c r="Z27" i="10"/>
  <c r="Z28" i="10" s="1"/>
  <c r="Z15" i="15" s="1"/>
  <c r="Z14" i="15" s="1"/>
  <c r="U24" i="10"/>
  <c r="U23" i="16"/>
  <c r="U20" i="16" s="1"/>
  <c r="U27" i="10"/>
  <c r="U28" i="10" s="1"/>
  <c r="U15" i="15" s="1"/>
  <c r="U14" i="15" s="1"/>
  <c r="O24" i="16"/>
  <c r="O29" i="10"/>
  <c r="O31" i="10" s="1"/>
  <c r="O16" i="15" s="1"/>
  <c r="Y46" i="16"/>
  <c r="X54" i="16"/>
  <c r="X53" i="16" s="1"/>
  <c r="S8" i="10"/>
  <c r="AG7" i="2"/>
  <c r="S7" i="10" s="1"/>
  <c r="X32" i="15"/>
  <c r="P32" i="15"/>
  <c r="P8" i="16"/>
  <c r="P7" i="16" s="1"/>
  <c r="U46" i="16"/>
  <c r="U37" i="16" s="1"/>
  <c r="E27" i="16"/>
  <c r="E21" i="16"/>
  <c r="E25" i="10"/>
  <c r="S98" i="2"/>
  <c r="E28" i="16"/>
  <c r="E22" i="16"/>
  <c r="E26" i="10"/>
  <c r="N25" i="16"/>
  <c r="N32" i="16"/>
  <c r="H48" i="10"/>
  <c r="H40" i="16"/>
  <c r="H38" i="16" s="1"/>
  <c r="K47" i="16"/>
  <c r="K33" i="15"/>
  <c r="H48" i="16"/>
  <c r="H34" i="15"/>
  <c r="U233" i="2"/>
  <c r="G74" i="10" s="1"/>
  <c r="G63" i="16"/>
  <c r="G62" i="16" s="1"/>
  <c r="G54" i="16" s="1"/>
  <c r="G53" i="16" s="1"/>
  <c r="O19" i="10"/>
  <c r="O20" i="10" s="1"/>
  <c r="O11" i="15" s="1"/>
  <c r="O17" i="16"/>
  <c r="O8" i="16" s="1"/>
  <c r="AL205" i="2"/>
  <c r="X63" i="10" s="1"/>
  <c r="X64" i="10"/>
  <c r="G19" i="10"/>
  <c r="G20" i="10" s="1"/>
  <c r="G11" i="15" s="1"/>
  <c r="G17" i="16"/>
  <c r="K19" i="10"/>
  <c r="K20" i="10" s="1"/>
  <c r="K11" i="15" s="1"/>
  <c r="K17" i="16"/>
  <c r="K8" i="16" s="1"/>
  <c r="C21" i="16"/>
  <c r="C25" i="10"/>
  <c r="G27" i="16"/>
  <c r="G21" i="16"/>
  <c r="G25" i="10"/>
  <c r="K27" i="16"/>
  <c r="K21" i="16"/>
  <c r="K25" i="10"/>
  <c r="C22" i="16"/>
  <c r="C26" i="10"/>
  <c r="U98" i="2"/>
  <c r="G28" i="16"/>
  <c r="G22" i="16"/>
  <c r="G26" i="10"/>
  <c r="Y98" i="2"/>
  <c r="K28" i="16"/>
  <c r="K22" i="16"/>
  <c r="K26" i="10"/>
  <c r="H23" i="16"/>
  <c r="H27" i="10"/>
  <c r="E37" i="10"/>
  <c r="E40" i="10" s="1"/>
  <c r="E20" i="15" s="1"/>
  <c r="E30" i="16"/>
  <c r="E24" i="16"/>
  <c r="E29" i="10"/>
  <c r="E31" i="10" s="1"/>
  <c r="E16" i="15" s="1"/>
  <c r="L32" i="16"/>
  <c r="L25" i="16"/>
  <c r="F48" i="10"/>
  <c r="F40" i="16"/>
  <c r="F38" i="16" s="1"/>
  <c r="K48" i="10"/>
  <c r="K40" i="16"/>
  <c r="K38" i="16" s="1"/>
  <c r="E47" i="16"/>
  <c r="E33" i="15"/>
  <c r="I47" i="16"/>
  <c r="I33" i="15"/>
  <c r="M47" i="16"/>
  <c r="M33" i="15"/>
  <c r="F48" i="16"/>
  <c r="F34" i="15"/>
  <c r="J48" i="16"/>
  <c r="J34" i="15"/>
  <c r="K54" i="16"/>
  <c r="K53" i="16" s="1"/>
  <c r="S233" i="2"/>
  <c r="E74" i="10" s="1"/>
  <c r="E63" i="16"/>
  <c r="E62" i="16" s="1"/>
  <c r="E54" i="16" s="1"/>
  <c r="E53" i="16" s="1"/>
  <c r="W233" i="2"/>
  <c r="I74" i="10" s="1"/>
  <c r="I63" i="16"/>
  <c r="I62" i="16" s="1"/>
  <c r="I54" i="16" s="1"/>
  <c r="I53" i="16" s="1"/>
  <c r="AI205" i="2"/>
  <c r="U63" i="10" s="1"/>
  <c r="U64" i="10"/>
  <c r="R8" i="10"/>
  <c r="AF7" i="2"/>
  <c r="R7" i="10" s="1"/>
  <c r="Y8" i="10"/>
  <c r="AM7" i="2"/>
  <c r="Y7" i="10" s="1"/>
  <c r="Q24" i="10"/>
  <c r="Q23" i="16"/>
  <c r="Q20" i="16" s="1"/>
  <c r="Q7" i="16" s="1"/>
  <c r="Q27" i="10"/>
  <c r="Q28" i="10" s="1"/>
  <c r="X8" i="10"/>
  <c r="AL7" i="2"/>
  <c r="X7" i="10" s="1"/>
  <c r="AH7" i="2"/>
  <c r="T7" i="10" s="1"/>
  <c r="T8" i="10"/>
  <c r="Y35" i="10"/>
  <c r="Y29" i="16"/>
  <c r="Y26" i="16" s="1"/>
  <c r="U35" i="10"/>
  <c r="U29" i="16"/>
  <c r="U26" i="16" s="1"/>
  <c r="S8" i="16"/>
  <c r="S7" i="16" s="1"/>
  <c r="X46" i="16"/>
  <c r="X37" i="16" s="1"/>
  <c r="P46" i="16"/>
  <c r="P37" i="16" s="1"/>
  <c r="Y48" i="10"/>
  <c r="Y40" i="16"/>
  <c r="Y38" i="16" s="1"/>
  <c r="AC8" i="2"/>
  <c r="S157" i="2"/>
  <c r="E46" i="10" s="1"/>
  <c r="X157" i="2"/>
  <c r="J46" i="10" s="1"/>
  <c r="V157" i="2"/>
  <c r="H46" i="10" s="1"/>
  <c r="Z206" i="2"/>
  <c r="U90" i="2"/>
  <c r="G24" i="10" s="1"/>
  <c r="Y90" i="2"/>
  <c r="K24" i="10" s="1"/>
  <c r="Q228" i="2"/>
  <c r="C60" i="16" s="1"/>
  <c r="AJ150" i="2"/>
  <c r="V45" i="10" s="1"/>
  <c r="AH150" i="2"/>
  <c r="T45" i="10" s="1"/>
  <c r="W128" i="2"/>
  <c r="I32" i="10" s="1"/>
  <c r="Q216" i="2"/>
  <c r="C57" i="16" s="1"/>
  <c r="AC157" i="2"/>
  <c r="O46" i="10" s="1"/>
  <c r="T90" i="2"/>
  <c r="F24" i="10" s="1"/>
  <c r="AC189" i="2"/>
  <c r="AE150" i="2"/>
  <c r="Q45" i="10" s="1"/>
  <c r="AC206" i="2"/>
  <c r="AL150" i="2"/>
  <c r="X45" i="10" s="1"/>
  <c r="AG150" i="2"/>
  <c r="S45" i="10" s="1"/>
  <c r="Q11" i="2"/>
  <c r="C9" i="16" s="1"/>
  <c r="X8" i="2"/>
  <c r="J8" i="10" s="1"/>
  <c r="Q103" i="2"/>
  <c r="S90" i="2"/>
  <c r="E24" i="10" s="1"/>
  <c r="W90" i="2"/>
  <c r="I24" i="10" s="1"/>
  <c r="AA90" i="2"/>
  <c r="M24" i="10" s="1"/>
  <c r="T157" i="2"/>
  <c r="F46" i="10" s="1"/>
  <c r="AB157" i="2"/>
  <c r="R206" i="2"/>
  <c r="D64" i="10" s="1"/>
  <c r="U206" i="2"/>
  <c r="Y206" i="2"/>
  <c r="AM150" i="2"/>
  <c r="Y45" i="10" s="1"/>
  <c r="X90" i="2"/>
  <c r="J24" i="10" s="1"/>
  <c r="AA157" i="2"/>
  <c r="M46" i="10" s="1"/>
  <c r="S189" i="2"/>
  <c r="S150" i="2" s="1"/>
  <c r="E45" i="10" s="1"/>
  <c r="W189" i="2"/>
  <c r="AA189" i="2"/>
  <c r="U189" i="2"/>
  <c r="Y189" i="2"/>
  <c r="AK150" i="2"/>
  <c r="AD150" i="2"/>
  <c r="P45" i="10" s="1"/>
  <c r="AF150" i="2"/>
  <c r="R45" i="10" s="1"/>
  <c r="Q52" i="2"/>
  <c r="G105" i="7"/>
  <c r="U8" i="2"/>
  <c r="Y8" i="2"/>
  <c r="K8" i="10" s="1"/>
  <c r="Q56" i="2"/>
  <c r="AB90" i="2"/>
  <c r="N24" i="10" s="1"/>
  <c r="AI150" i="2"/>
  <c r="U45" i="10" s="1"/>
  <c r="V90" i="2"/>
  <c r="H24" i="10" s="1"/>
  <c r="I48" i="10"/>
  <c r="Z157" i="2"/>
  <c r="Q202" i="2"/>
  <c r="C50" i="16" s="1"/>
  <c r="AC98" i="2"/>
  <c r="X35" i="10"/>
  <c r="G112" i="7"/>
  <c r="T8" i="2"/>
  <c r="F8" i="10" s="1"/>
  <c r="AB8" i="2"/>
  <c r="N8" i="10" s="1"/>
  <c r="S8" i="2"/>
  <c r="E8" i="10" s="1"/>
  <c r="AA8" i="2"/>
  <c r="M8" i="10" s="1"/>
  <c r="R189" i="2"/>
  <c r="V189" i="2"/>
  <c r="Z189" i="2"/>
  <c r="V206" i="2"/>
  <c r="Q16" i="2"/>
  <c r="C11" i="16" s="1"/>
  <c r="Q165" i="2"/>
  <c r="C41" i="16" s="1"/>
  <c r="Q171" i="2"/>
  <c r="C43" i="16" s="1"/>
  <c r="R157" i="2"/>
  <c r="D46" i="10" s="1"/>
  <c r="G77" i="7"/>
  <c r="G71" i="7"/>
  <c r="G4" i="7"/>
  <c r="G14" i="7"/>
  <c r="Q21" i="2"/>
  <c r="C12" i="16" s="1"/>
  <c r="W8" i="2"/>
  <c r="Q28" i="2"/>
  <c r="C13" i="16" s="1"/>
  <c r="Q223" i="2"/>
  <c r="C58" i="16" s="1"/>
  <c r="Q213" i="2"/>
  <c r="C56" i="16" s="1"/>
  <c r="Q210" i="2"/>
  <c r="C55" i="16" s="1"/>
  <c r="R8" i="2"/>
  <c r="D8" i="10" s="1"/>
  <c r="V8" i="2"/>
  <c r="Z8" i="2"/>
  <c r="L8" i="10" s="1"/>
  <c r="Q38" i="2"/>
  <c r="C14" i="16" s="1"/>
  <c r="R90" i="2"/>
  <c r="D24" i="10" s="1"/>
  <c r="Z98" i="2"/>
  <c r="Z90" i="2"/>
  <c r="L24" i="10" s="1"/>
  <c r="S206" i="2"/>
  <c r="W206" i="2"/>
  <c r="AA206" i="2"/>
  <c r="Q48" i="2"/>
  <c r="C16" i="16" s="1"/>
  <c r="C25" i="16"/>
  <c r="Q160" i="2"/>
  <c r="C39" i="16" s="1"/>
  <c r="U157" i="2"/>
  <c r="Y157" i="2"/>
  <c r="K46" i="10" s="1"/>
  <c r="Q197" i="2"/>
  <c r="C49" i="16" s="1"/>
  <c r="T189" i="2"/>
  <c r="X189" i="2"/>
  <c r="T206" i="2"/>
  <c r="X206" i="2"/>
  <c r="AB206" i="2"/>
  <c r="J8" i="16" l="1"/>
  <c r="E8" i="16"/>
  <c r="G8" i="16"/>
  <c r="Q54" i="2"/>
  <c r="F8" i="16"/>
  <c r="X7" i="16"/>
  <c r="X65" i="16" s="1"/>
  <c r="R65" i="16"/>
  <c r="V7" i="16"/>
  <c r="V65" i="16" s="1"/>
  <c r="S65" i="16"/>
  <c r="Y37" i="16"/>
  <c r="Q65" i="16"/>
  <c r="D46" i="16"/>
  <c r="D37" i="16" s="1"/>
  <c r="O37" i="16"/>
  <c r="Y7" i="16"/>
  <c r="Y65" i="16" s="1"/>
  <c r="C32" i="15"/>
  <c r="D32" i="15"/>
  <c r="W7" i="16"/>
  <c r="W65" i="16" s="1"/>
  <c r="R205" i="2"/>
  <c r="D63" i="10" s="1"/>
  <c r="C20" i="10"/>
  <c r="C11" i="15" s="1"/>
  <c r="AE236" i="2"/>
  <c r="M46" i="16"/>
  <c r="E46" i="16"/>
  <c r="E37" i="16" s="1"/>
  <c r="U7" i="16"/>
  <c r="U65" i="16" s="1"/>
  <c r="L46" i="16"/>
  <c r="L37" i="16" s="1"/>
  <c r="N20" i="16"/>
  <c r="F46" i="16"/>
  <c r="F37" i="16" s="1"/>
  <c r="M32" i="15"/>
  <c r="E32" i="15"/>
  <c r="K32" i="15"/>
  <c r="Z7" i="16"/>
  <c r="Z65" i="16" s="1"/>
  <c r="N28" i="10"/>
  <c r="N15" i="15" s="1"/>
  <c r="N14" i="15" s="1"/>
  <c r="G70" i="7"/>
  <c r="P65" i="16"/>
  <c r="H28" i="10"/>
  <c r="H15" i="15" s="1"/>
  <c r="H14" i="15" s="1"/>
  <c r="T205" i="2"/>
  <c r="F63" i="10" s="1"/>
  <c r="F64" i="10"/>
  <c r="C19" i="10"/>
  <c r="C17" i="16"/>
  <c r="C8" i="16" s="1"/>
  <c r="Y205" i="2"/>
  <c r="K63" i="10" s="1"/>
  <c r="K64" i="10"/>
  <c r="C24" i="16"/>
  <c r="C29" i="10"/>
  <c r="Q15" i="15"/>
  <c r="Q14" i="15" s="1"/>
  <c r="O28" i="10"/>
  <c r="O15" i="15" s="1"/>
  <c r="O14" i="15" s="1"/>
  <c r="K35" i="10"/>
  <c r="K29" i="16"/>
  <c r="K26" i="16" s="1"/>
  <c r="K23" i="16"/>
  <c r="K20" i="16" s="1"/>
  <c r="K27" i="10"/>
  <c r="K28" i="10" s="1"/>
  <c r="K15" i="15" s="1"/>
  <c r="K14" i="15" s="1"/>
  <c r="G35" i="10"/>
  <c r="G29" i="16"/>
  <c r="G26" i="16" s="1"/>
  <c r="G23" i="16"/>
  <c r="G20" i="16" s="1"/>
  <c r="G27" i="10"/>
  <c r="G28" i="10" s="1"/>
  <c r="G15" i="15" s="1"/>
  <c r="G14" i="15" s="1"/>
  <c r="M35" i="10"/>
  <c r="M23" i="16"/>
  <c r="M20" i="16" s="1"/>
  <c r="M29" i="16"/>
  <c r="M26" i="16" s="1"/>
  <c r="M27" i="10"/>
  <c r="M28" i="10" s="1"/>
  <c r="M15" i="15" s="1"/>
  <c r="M14" i="15" s="1"/>
  <c r="U150" i="2"/>
  <c r="G45" i="10" s="1"/>
  <c r="G46" i="10"/>
  <c r="AA205" i="2"/>
  <c r="M63" i="10" s="1"/>
  <c r="M64" i="10"/>
  <c r="L35" i="10"/>
  <c r="L29" i="16"/>
  <c r="L26" i="16" s="1"/>
  <c r="L23" i="16"/>
  <c r="L20" i="16" s="1"/>
  <c r="L27" i="10"/>
  <c r="L28" i="10" s="1"/>
  <c r="V7" i="2"/>
  <c r="H7" i="10" s="1"/>
  <c r="H8" i="10"/>
  <c r="V205" i="2"/>
  <c r="H63" i="10" s="1"/>
  <c r="H64" i="10"/>
  <c r="AG236" i="2"/>
  <c r="U205" i="2"/>
  <c r="G63" i="10" s="1"/>
  <c r="G64" i="10"/>
  <c r="C40" i="10"/>
  <c r="C20" i="15" s="1"/>
  <c r="C46" i="16"/>
  <c r="AB205" i="2"/>
  <c r="N63" i="10" s="1"/>
  <c r="N64" i="10"/>
  <c r="C38" i="16"/>
  <c r="W205" i="2"/>
  <c r="I63" i="10" s="1"/>
  <c r="I64" i="10"/>
  <c r="Z150" i="2"/>
  <c r="L45" i="10" s="1"/>
  <c r="L46" i="10"/>
  <c r="U7" i="2"/>
  <c r="G7" i="10" s="1"/>
  <c r="G8" i="10"/>
  <c r="AC205" i="2"/>
  <c r="O63" i="10" s="1"/>
  <c r="O64" i="10"/>
  <c r="Z205" i="2"/>
  <c r="L63" i="10" s="1"/>
  <c r="L64" i="10"/>
  <c r="I32" i="15"/>
  <c r="K46" i="16"/>
  <c r="K37" i="16" s="1"/>
  <c r="E35" i="10"/>
  <c r="E29" i="16"/>
  <c r="E26" i="16" s="1"/>
  <c r="E23" i="16"/>
  <c r="E20" i="16" s="1"/>
  <c r="E27" i="10"/>
  <c r="E28" i="10" s="1"/>
  <c r="E15" i="15" s="1"/>
  <c r="E14" i="15" s="1"/>
  <c r="H32" i="15"/>
  <c r="D16" i="15"/>
  <c r="C31" i="10"/>
  <c r="C16" i="15" s="1"/>
  <c r="N26" i="16"/>
  <c r="J46" i="16"/>
  <c r="J37" i="16" s="1"/>
  <c r="H20" i="16"/>
  <c r="H7" i="16" s="1"/>
  <c r="G32" i="15"/>
  <c r="AD236" i="2"/>
  <c r="P7" i="10"/>
  <c r="X205" i="2"/>
  <c r="J63" i="10" s="1"/>
  <c r="J64" i="10"/>
  <c r="S205" i="2"/>
  <c r="E63" i="10" s="1"/>
  <c r="E64" i="10"/>
  <c r="C54" i="16"/>
  <c r="C53" i="16" s="1"/>
  <c r="W7" i="2"/>
  <c r="I7" i="10" s="1"/>
  <c r="I8" i="10"/>
  <c r="O23" i="16"/>
  <c r="O20" i="16" s="1"/>
  <c r="O7" i="16" s="1"/>
  <c r="O27" i="10"/>
  <c r="AK236" i="2"/>
  <c r="W45" i="10"/>
  <c r="AB150" i="2"/>
  <c r="N45" i="10" s="1"/>
  <c r="N46" i="10"/>
  <c r="Q233" i="2"/>
  <c r="C74" i="10" s="1"/>
  <c r="O8" i="10"/>
  <c r="I46" i="16"/>
  <c r="I37" i="16" s="1"/>
  <c r="H46" i="16"/>
  <c r="H37" i="16" s="1"/>
  <c r="M48" i="10"/>
  <c r="M40" i="16"/>
  <c r="M38" i="16" s="1"/>
  <c r="J23" i="16"/>
  <c r="J20" i="16" s="1"/>
  <c r="J7" i="16" s="1"/>
  <c r="J27" i="10"/>
  <c r="J28" i="10" s="1"/>
  <c r="J15" i="15" s="1"/>
  <c r="J14" i="15" s="1"/>
  <c r="F35" i="10"/>
  <c r="F29" i="16"/>
  <c r="F26" i="16" s="1"/>
  <c r="F23" i="16"/>
  <c r="F20" i="16" s="1"/>
  <c r="F27" i="10"/>
  <c r="F28" i="10" s="1"/>
  <c r="F15" i="15" s="1"/>
  <c r="F14" i="15" s="1"/>
  <c r="T65" i="16"/>
  <c r="J32" i="15"/>
  <c r="D28" i="10"/>
  <c r="D15" i="15" s="1"/>
  <c r="G46" i="16"/>
  <c r="G37" i="16" s="1"/>
  <c r="F32" i="15"/>
  <c r="D20" i="16"/>
  <c r="D7" i="16" s="1"/>
  <c r="I35" i="10"/>
  <c r="I29" i="16"/>
  <c r="I26" i="16" s="1"/>
  <c r="I23" i="16"/>
  <c r="I20" i="16" s="1"/>
  <c r="I27" i="10"/>
  <c r="I28" i="10" s="1"/>
  <c r="I15" i="15" s="1"/>
  <c r="I14" i="15" s="1"/>
  <c r="Z7" i="2"/>
  <c r="L7" i="10" s="1"/>
  <c r="X7" i="2"/>
  <c r="J7" i="10" s="1"/>
  <c r="R7" i="2"/>
  <c r="D7" i="10" s="1"/>
  <c r="T7" i="2"/>
  <c r="F7" i="10" s="1"/>
  <c r="AA150" i="2"/>
  <c r="M45" i="10" s="1"/>
  <c r="AL236" i="2"/>
  <c r="AC150" i="2"/>
  <c r="O45" i="10" s="1"/>
  <c r="T150" i="2"/>
  <c r="F45" i="10" s="1"/>
  <c r="Y7" i="2"/>
  <c r="K7" i="10" s="1"/>
  <c r="AH236" i="2"/>
  <c r="AN236" i="2"/>
  <c r="AA7" i="2"/>
  <c r="M7" i="10" s="1"/>
  <c r="Q189" i="2"/>
  <c r="Y150" i="2"/>
  <c r="K45" i="10" s="1"/>
  <c r="Q98" i="2"/>
  <c r="Q90" i="2" s="1"/>
  <c r="AB7" i="2"/>
  <c r="N7" i="10" s="1"/>
  <c r="AJ236" i="2"/>
  <c r="R150" i="2"/>
  <c r="D45" i="10" s="1"/>
  <c r="X150" i="2"/>
  <c r="AI236" i="2"/>
  <c r="W150" i="2"/>
  <c r="AF236" i="2"/>
  <c r="S7" i="2"/>
  <c r="E7" i="10" s="1"/>
  <c r="AM236" i="2"/>
  <c r="AC90" i="2"/>
  <c r="O24" i="10" s="1"/>
  <c r="V150" i="2"/>
  <c r="Q157" i="2"/>
  <c r="C46" i="10" s="1"/>
  <c r="Q206" i="2"/>
  <c r="G3" i="7"/>
  <c r="Q8" i="2"/>
  <c r="C8" i="10" s="1"/>
  <c r="M21" i="9"/>
  <c r="M37" i="16" l="1"/>
  <c r="N7" i="16"/>
  <c r="N65" i="16" s="1"/>
  <c r="U236" i="2"/>
  <c r="O65" i="16"/>
  <c r="D14" i="15"/>
  <c r="D65" i="16"/>
  <c r="G7" i="16"/>
  <c r="E7" i="16"/>
  <c r="E65" i="16" s="1"/>
  <c r="AB236" i="2"/>
  <c r="C37" i="16"/>
  <c r="F7" i="16"/>
  <c r="F65" i="16" s="1"/>
  <c r="J65" i="16"/>
  <c r="I7" i="16"/>
  <c r="M7" i="16"/>
  <c r="K7" i="16"/>
  <c r="K65" i="16" s="1"/>
  <c r="G119" i="7"/>
  <c r="I65" i="16"/>
  <c r="L7" i="16"/>
  <c r="L65" i="16" s="1"/>
  <c r="G65" i="16"/>
  <c r="AC238" i="2"/>
  <c r="V236" i="2"/>
  <c r="H45" i="10"/>
  <c r="AC7" i="2"/>
  <c r="Q205" i="2"/>
  <c r="C63" i="10" s="1"/>
  <c r="C64" i="10"/>
  <c r="T236" i="2"/>
  <c r="X236" i="2"/>
  <c r="J45" i="10"/>
  <c r="C23" i="16"/>
  <c r="C20" i="16" s="1"/>
  <c r="C7" i="16" s="1"/>
  <c r="C27" i="10"/>
  <c r="H65" i="16"/>
  <c r="W236" i="2"/>
  <c r="I45" i="10"/>
  <c r="C28" i="10"/>
  <c r="C15" i="15" s="1"/>
  <c r="C14" i="15" s="1"/>
  <c r="L15" i="15"/>
  <c r="L14" i="15" s="1"/>
  <c r="Y236" i="2"/>
  <c r="R236" i="2"/>
  <c r="Z236" i="2"/>
  <c r="AA236" i="2"/>
  <c r="Q150" i="2"/>
  <c r="C45" i="10" s="1"/>
  <c r="S236" i="2"/>
  <c r="P60" i="8"/>
  <c r="P58" i="8"/>
  <c r="P55" i="8"/>
  <c r="P54" i="8"/>
  <c r="P52" i="8"/>
  <c r="P51" i="8"/>
  <c r="P48" i="8"/>
  <c r="P47" i="8"/>
  <c r="P45" i="8"/>
  <c r="P41" i="8"/>
  <c r="P40" i="8"/>
  <c r="P39" i="8"/>
  <c r="P38" i="8"/>
  <c r="P37" i="8"/>
  <c r="P36" i="8"/>
  <c r="P33" i="8"/>
  <c r="P30" i="8"/>
  <c r="P28" i="8"/>
  <c r="P26" i="8"/>
  <c r="P24" i="8"/>
  <c r="P22" i="8"/>
  <c r="P21" i="8"/>
  <c r="P16" i="8"/>
  <c r="P15" i="8"/>
  <c r="P12" i="8"/>
  <c r="P10" i="8"/>
  <c r="O37" i="8"/>
  <c r="O33" i="8"/>
  <c r="O30" i="8"/>
  <c r="O28" i="8"/>
  <c r="O16" i="8"/>
  <c r="O12" i="8"/>
  <c r="O10" i="8"/>
  <c r="H23" i="14"/>
  <c r="G23" i="14"/>
  <c r="F23" i="14"/>
  <c r="G13" i="14"/>
  <c r="M65" i="16" l="1"/>
  <c r="F25" i="14"/>
  <c r="C65" i="16"/>
  <c r="AC236" i="2"/>
  <c r="O7" i="10"/>
  <c r="Q7" i="2"/>
  <c r="C24" i="10"/>
  <c r="Q238" i="2"/>
  <c r="G25" i="14"/>
  <c r="H13" i="14"/>
  <c r="H25" i="14" s="1"/>
  <c r="M15" i="13"/>
  <c r="Q236" i="2" l="1"/>
  <c r="Q239" i="2" s="1"/>
  <c r="C7" i="10"/>
  <c r="M41" i="10"/>
  <c r="M14" i="10"/>
  <c r="M13" i="10"/>
  <c r="M9" i="10"/>
  <c r="Y73" i="10"/>
  <c r="Y41" i="15" s="1"/>
  <c r="Y41" i="10"/>
  <c r="Y71" i="10"/>
  <c r="Y70" i="10"/>
  <c r="Y68" i="10"/>
  <c r="Y39" i="15" s="1"/>
  <c r="Y66" i="10"/>
  <c r="Y65" i="10"/>
  <c r="Y61" i="10"/>
  <c r="Y60" i="10"/>
  <c r="Y59" i="10"/>
  <c r="Y58" i="10"/>
  <c r="Y57" i="10"/>
  <c r="Y53" i="10"/>
  <c r="Y52" i="10"/>
  <c r="Y51" i="10"/>
  <c r="Y49" i="10"/>
  <c r="Y47" i="10"/>
  <c r="Y33" i="10"/>
  <c r="Y17" i="10"/>
  <c r="Y16" i="10"/>
  <c r="Y15" i="10"/>
  <c r="Y14" i="10"/>
  <c r="Y13" i="10"/>
  <c r="Y11" i="10"/>
  <c r="Y10" i="10"/>
  <c r="M73" i="10"/>
  <c r="M41" i="15" s="1"/>
  <c r="M71" i="10"/>
  <c r="M70" i="10"/>
  <c r="M69" i="10"/>
  <c r="M68" i="10"/>
  <c r="M39" i="15" s="1"/>
  <c r="M66" i="10"/>
  <c r="M65" i="10"/>
  <c r="M61" i="10"/>
  <c r="M60" i="10"/>
  <c r="M59" i="10"/>
  <c r="M58" i="10"/>
  <c r="M53" i="10"/>
  <c r="M52" i="10"/>
  <c r="M51" i="10"/>
  <c r="M49" i="10"/>
  <c r="M47" i="10"/>
  <c r="M33" i="10"/>
  <c r="M17" i="10"/>
  <c r="M16" i="10"/>
  <c r="M15" i="10"/>
  <c r="M11" i="10"/>
  <c r="M10" i="10"/>
  <c r="M50" i="10" l="1"/>
  <c r="M28" i="15" s="1"/>
  <c r="Y50" i="10"/>
  <c r="Y28" i="15" s="1"/>
  <c r="M72" i="10"/>
  <c r="M40" i="15" s="1"/>
  <c r="M67" i="10"/>
  <c r="M38" i="15" s="1"/>
  <c r="M54" i="10"/>
  <c r="M29" i="15" s="1"/>
  <c r="M27" i="15" s="1"/>
  <c r="M26" i="15" s="1"/>
  <c r="Y18" i="10"/>
  <c r="Y10" i="15" s="1"/>
  <c r="Y54" i="10"/>
  <c r="Y29" i="15" s="1"/>
  <c r="Y67" i="10"/>
  <c r="Y38" i="15" s="1"/>
  <c r="M12" i="10"/>
  <c r="M9" i="15" s="1"/>
  <c r="M18" i="10"/>
  <c r="M10" i="15" s="1"/>
  <c r="Y34" i="10"/>
  <c r="Y36" i="10" s="1"/>
  <c r="Y19" i="15" s="1"/>
  <c r="Y18" i="15" s="1"/>
  <c r="Y75" i="10"/>
  <c r="Y56" i="10"/>
  <c r="Y69" i="10"/>
  <c r="Y72" i="10" s="1"/>
  <c r="Y40" i="15" s="1"/>
  <c r="Y9" i="10"/>
  <c r="Y12" i="10" s="1"/>
  <c r="Y9" i="15" s="1"/>
  <c r="M34" i="10"/>
  <c r="M57" i="10"/>
  <c r="M56" i="10" s="1"/>
  <c r="M75" i="10"/>
  <c r="M43" i="15" s="1"/>
  <c r="M42" i="15" s="1"/>
  <c r="M28" i="6"/>
  <c r="P59" i="8"/>
  <c r="P35" i="8"/>
  <c r="P27" i="8"/>
  <c r="O24" i="8"/>
  <c r="Y27" i="15" l="1"/>
  <c r="Y26" i="15" s="1"/>
  <c r="Y8" i="15"/>
  <c r="Y7" i="15" s="1"/>
  <c r="M37" i="15"/>
  <c r="M36" i="15" s="1"/>
  <c r="Y37" i="15"/>
  <c r="Y36" i="15" s="1"/>
  <c r="M8" i="15"/>
  <c r="M36" i="10"/>
  <c r="M19" i="15" s="1"/>
  <c r="M18" i="15" s="1"/>
  <c r="O27" i="8"/>
  <c r="P233" i="2"/>
  <c r="P228" i="2"/>
  <c r="P225" i="2"/>
  <c r="P223" i="2"/>
  <c r="P216" i="2"/>
  <c r="P213" i="2"/>
  <c r="P210" i="2"/>
  <c r="P173" i="2"/>
  <c r="P171" i="2"/>
  <c r="P167" i="2"/>
  <c r="P165" i="2"/>
  <c r="P162" i="2"/>
  <c r="P160" i="2"/>
  <c r="P103" i="2"/>
  <c r="P98" i="2"/>
  <c r="P94" i="2"/>
  <c r="P92" i="2"/>
  <c r="P52" i="2"/>
  <c r="P48" i="2"/>
  <c r="P53" i="8" s="1"/>
  <c r="P40" i="2"/>
  <c r="P46" i="8" s="1"/>
  <c r="P38" i="2"/>
  <c r="P28" i="2"/>
  <c r="P13" i="8" s="1"/>
  <c r="P23" i="8"/>
  <c r="P20" i="8" s="1"/>
  <c r="P16" i="2"/>
  <c r="P13" i="2"/>
  <c r="P11" i="2"/>
  <c r="O235" i="2"/>
  <c r="O60" i="8" s="1"/>
  <c r="O59" i="8" s="1"/>
  <c r="O58" i="8"/>
  <c r="O228" i="2"/>
  <c r="O225" i="2"/>
  <c r="O223" i="2"/>
  <c r="O54" i="8" s="1"/>
  <c r="O216" i="2"/>
  <c r="O53" i="8" s="1"/>
  <c r="O213" i="2"/>
  <c r="O52" i="8" s="1"/>
  <c r="O210" i="2"/>
  <c r="O51" i="8" s="1"/>
  <c r="O204" i="2"/>
  <c r="O48" i="8" s="1"/>
  <c r="O202" i="2"/>
  <c r="O47" i="8" s="1"/>
  <c r="O197" i="2"/>
  <c r="O46" i="8" s="1"/>
  <c r="O193" i="2"/>
  <c r="O45" i="8" s="1"/>
  <c r="O191" i="2"/>
  <c r="O44" i="8" s="1"/>
  <c r="O173" i="2"/>
  <c r="O41" i="8" s="1"/>
  <c r="O171" i="2"/>
  <c r="O40" i="8" s="1"/>
  <c r="O167" i="2"/>
  <c r="O39" i="8" s="1"/>
  <c r="O165" i="2"/>
  <c r="O38" i="8" s="1"/>
  <c r="O160" i="2"/>
  <c r="O36" i="8" s="1"/>
  <c r="O26" i="8"/>
  <c r="O94" i="2"/>
  <c r="O92" i="2"/>
  <c r="O21" i="8" s="1"/>
  <c r="O56" i="2"/>
  <c r="O19" i="8" s="1"/>
  <c r="O52" i="2"/>
  <c r="O48" i="2"/>
  <c r="O17" i="8" s="1"/>
  <c r="O40" i="2"/>
  <c r="O15" i="8" s="1"/>
  <c r="O38" i="2"/>
  <c r="O14" i="8" s="1"/>
  <c r="O28" i="2"/>
  <c r="O21" i="2"/>
  <c r="O16" i="2"/>
  <c r="O13" i="2"/>
  <c r="O11" i="2"/>
  <c r="O11" i="8" l="1"/>
  <c r="O8" i="2"/>
  <c r="P9" i="8"/>
  <c r="P8" i="2"/>
  <c r="M7" i="15"/>
  <c r="M45" i="15" s="1"/>
  <c r="Y45" i="15"/>
  <c r="P14" i="8"/>
  <c r="P56" i="8"/>
  <c r="P57" i="8"/>
  <c r="P43" i="8"/>
  <c r="P34" i="8" s="1"/>
  <c r="P17" i="8"/>
  <c r="O13" i="8"/>
  <c r="Y77" i="10"/>
  <c r="M77" i="10"/>
  <c r="O43" i="8"/>
  <c r="O35" i="8"/>
  <c r="O233" i="2"/>
  <c r="O90" i="2"/>
  <c r="O22" i="8"/>
  <c r="O55" i="8"/>
  <c r="O56" i="8"/>
  <c r="O98" i="2"/>
  <c r="O23" i="8" s="1"/>
  <c r="O189" i="2"/>
  <c r="P90" i="2"/>
  <c r="P206" i="2"/>
  <c r="P205" i="2" s="1"/>
  <c r="P157" i="2"/>
  <c r="P150" i="2" s="1"/>
  <c r="O157" i="2"/>
  <c r="O206" i="2"/>
  <c r="O162" i="2"/>
  <c r="P50" i="8" l="1"/>
  <c r="P49" i="8" s="1"/>
  <c r="O205" i="2"/>
  <c r="P8" i="8"/>
  <c r="P7" i="8" s="1"/>
  <c r="O7" i="2"/>
  <c r="P7" i="2"/>
  <c r="O150" i="2"/>
  <c r="O34" i="8"/>
  <c r="O8" i="8"/>
  <c r="O50" i="8"/>
  <c r="O49" i="8" s="1"/>
  <c r="O20" i="8"/>
  <c r="D56" i="2"/>
  <c r="C53" i="2"/>
  <c r="C208" i="2"/>
  <c r="O236" i="2" l="1"/>
  <c r="O7" i="8"/>
  <c r="P61" i="8"/>
  <c r="P236" i="2"/>
  <c r="O61" i="8" l="1"/>
  <c r="D216" i="2" l="1"/>
  <c r="F216" i="2"/>
  <c r="C214" i="2"/>
  <c r="F103" i="2"/>
  <c r="N63" i="13" l="1"/>
  <c r="L63" i="13"/>
  <c r="K63" i="13"/>
  <c r="J63" i="13"/>
  <c r="I63" i="13"/>
  <c r="H63" i="13"/>
  <c r="G63" i="13"/>
  <c r="E63" i="13"/>
  <c r="D63" i="13"/>
  <c r="B63" i="13"/>
  <c r="N40" i="13"/>
  <c r="L40" i="13"/>
  <c r="K40" i="13"/>
  <c r="J40" i="13"/>
  <c r="I40" i="13"/>
  <c r="H40" i="13"/>
  <c r="G40" i="13"/>
  <c r="E40" i="13"/>
  <c r="D40" i="13"/>
  <c r="B40" i="13"/>
  <c r="N15" i="13"/>
  <c r="L15" i="13"/>
  <c r="K15" i="13"/>
  <c r="J15" i="13"/>
  <c r="I15" i="13"/>
  <c r="G15" i="13"/>
  <c r="E15" i="13"/>
  <c r="D15" i="13"/>
  <c r="B15" i="13"/>
  <c r="B64" i="13" l="1"/>
  <c r="B41" i="13"/>
  <c r="B16" i="13"/>
  <c r="H162" i="2"/>
  <c r="H37" i="8" s="1"/>
  <c r="G162" i="2"/>
  <c r="G37" i="8" s="1"/>
  <c r="F162" i="2"/>
  <c r="F37" i="8" s="1"/>
  <c r="D162" i="2"/>
  <c r="D37" i="8" s="1"/>
  <c r="N162" i="2"/>
  <c r="N37" i="8" s="1"/>
  <c r="M162" i="2"/>
  <c r="M37" i="8" s="1"/>
  <c r="L162" i="2"/>
  <c r="L37" i="8" s="1"/>
  <c r="K162" i="2"/>
  <c r="K37" i="8" s="1"/>
  <c r="I162" i="2"/>
  <c r="I37" i="8" s="1"/>
  <c r="C161" i="2"/>
  <c r="C162" i="2" s="1"/>
  <c r="C37" i="8" s="1"/>
  <c r="R37" i="8" s="1"/>
  <c r="D165" i="2"/>
  <c r="F165" i="2"/>
  <c r="G165" i="2"/>
  <c r="H165" i="2"/>
  <c r="I165" i="2"/>
  <c r="K165" i="2"/>
  <c r="L165" i="2"/>
  <c r="M165" i="2"/>
  <c r="N165" i="2"/>
  <c r="C169" i="2" l="1"/>
  <c r="F213" i="2" l="1"/>
  <c r="C211" i="2"/>
  <c r="H3" i="7" l="1"/>
  <c r="H119" i="7" s="1"/>
  <c r="I3" i="4"/>
  <c r="I112" i="4" s="1"/>
  <c r="Q59" i="8" l="1"/>
  <c r="Q50" i="8"/>
  <c r="Q43" i="8"/>
  <c r="Q35" i="8"/>
  <c r="Q27" i="8"/>
  <c r="Q20" i="8"/>
  <c r="Q8" i="8"/>
  <c r="D33" i="8"/>
  <c r="F33" i="8"/>
  <c r="G33" i="8"/>
  <c r="H33" i="8"/>
  <c r="L33" i="8"/>
  <c r="M33" i="8"/>
  <c r="N33" i="8"/>
  <c r="D30" i="8"/>
  <c r="F30" i="8"/>
  <c r="G30" i="8"/>
  <c r="H30" i="8"/>
  <c r="L30" i="8"/>
  <c r="M30" i="8"/>
  <c r="N30" i="8"/>
  <c r="D28" i="8"/>
  <c r="F28" i="8"/>
  <c r="G28" i="8"/>
  <c r="H28" i="8"/>
  <c r="L28" i="8"/>
  <c r="M28" i="8"/>
  <c r="N28" i="8"/>
  <c r="F24" i="8"/>
  <c r="G24" i="8"/>
  <c r="H24" i="8"/>
  <c r="K24" i="8"/>
  <c r="L24" i="8"/>
  <c r="M24" i="8"/>
  <c r="N24" i="8"/>
  <c r="Q49" i="8" l="1"/>
  <c r="N27" i="8"/>
  <c r="F27" i="8"/>
  <c r="M27" i="8"/>
  <c r="I27" i="8"/>
  <c r="D27" i="8"/>
  <c r="L27" i="8"/>
  <c r="H27" i="8"/>
  <c r="G27" i="8"/>
  <c r="Q34" i="8"/>
  <c r="K11" i="2"/>
  <c r="K9" i="8" s="1"/>
  <c r="C10" i="2"/>
  <c r="I11" i="2"/>
  <c r="I9" i="8" s="1"/>
  <c r="D110" i="7" l="1"/>
  <c r="F115" i="12"/>
  <c r="F114" i="12" s="1"/>
  <c r="E115" i="12"/>
  <c r="E114" i="12" s="1"/>
  <c r="D115" i="12"/>
  <c r="D114" i="12" s="1"/>
  <c r="F112" i="12"/>
  <c r="F111" i="12" s="1"/>
  <c r="E112" i="12"/>
  <c r="E111" i="12" s="1"/>
  <c r="D112" i="12"/>
  <c r="D111" i="12" s="1"/>
  <c r="F108" i="12"/>
  <c r="E108" i="12"/>
  <c r="D108" i="12"/>
  <c r="F106" i="12"/>
  <c r="E106" i="12"/>
  <c r="D106" i="12"/>
  <c r="F103" i="12"/>
  <c r="F102" i="12" s="1"/>
  <c r="E103" i="12"/>
  <c r="E102" i="12" s="1"/>
  <c r="D103" i="12"/>
  <c r="D102" i="12" s="1"/>
  <c r="F95" i="12"/>
  <c r="E95" i="12"/>
  <c r="D95" i="12"/>
  <c r="F93" i="12"/>
  <c r="E93" i="12"/>
  <c r="D93" i="12"/>
  <c r="F90" i="12"/>
  <c r="E90" i="12"/>
  <c r="D90" i="12"/>
  <c r="F88" i="12"/>
  <c r="E88" i="12"/>
  <c r="D88" i="12"/>
  <c r="F80" i="12"/>
  <c r="E80" i="12"/>
  <c r="D80" i="12"/>
  <c r="F78" i="12"/>
  <c r="E78" i="12"/>
  <c r="D78" i="12"/>
  <c r="F74" i="12"/>
  <c r="E74" i="12"/>
  <c r="D74" i="12"/>
  <c r="F72" i="12"/>
  <c r="E72" i="12"/>
  <c r="D72" i="12"/>
  <c r="F67" i="12"/>
  <c r="F66" i="12" s="1"/>
  <c r="F65" i="12" s="1"/>
  <c r="E67" i="12"/>
  <c r="E66" i="12" s="1"/>
  <c r="E65" i="12" s="1"/>
  <c r="D67" i="12"/>
  <c r="D66" i="12" s="1"/>
  <c r="D65" i="12" s="1"/>
  <c r="F63" i="12"/>
  <c r="E63" i="12"/>
  <c r="D63" i="12"/>
  <c r="F56" i="12"/>
  <c r="F55" i="12" s="1"/>
  <c r="E56" i="12"/>
  <c r="E55" i="12" s="1"/>
  <c r="D56" i="12"/>
  <c r="D55" i="12" s="1"/>
  <c r="F50" i="12"/>
  <c r="E50" i="12"/>
  <c r="D50" i="12"/>
  <c r="F48" i="12"/>
  <c r="E48" i="12"/>
  <c r="D48" i="12"/>
  <c r="F39" i="12"/>
  <c r="E39" i="12"/>
  <c r="D39" i="12"/>
  <c r="F37" i="12"/>
  <c r="E37" i="12"/>
  <c r="D37" i="12"/>
  <c r="F27" i="12"/>
  <c r="E27" i="12"/>
  <c r="D27" i="12"/>
  <c r="F20" i="12"/>
  <c r="E20" i="12"/>
  <c r="D20" i="12"/>
  <c r="F15" i="12"/>
  <c r="E15" i="12"/>
  <c r="D15" i="12"/>
  <c r="F11" i="12"/>
  <c r="E11" i="12"/>
  <c r="D11" i="12"/>
  <c r="F9" i="12"/>
  <c r="E9" i="12"/>
  <c r="D9" i="12"/>
  <c r="F5" i="12"/>
  <c r="E5" i="12"/>
  <c r="D5" i="12"/>
  <c r="A109" i="11"/>
  <c r="F108" i="11"/>
  <c r="E108" i="11"/>
  <c r="E107" i="11" s="1"/>
  <c r="D108" i="11"/>
  <c r="D107" i="11" s="1"/>
  <c r="A108" i="11"/>
  <c r="F107" i="11"/>
  <c r="A107" i="11"/>
  <c r="A106" i="11"/>
  <c r="F105" i="11"/>
  <c r="E105" i="11"/>
  <c r="D105" i="11"/>
  <c r="A105" i="11"/>
  <c r="A104" i="11"/>
  <c r="A103" i="11"/>
  <c r="A102" i="11"/>
  <c r="F101" i="11"/>
  <c r="F100" i="11" s="1"/>
  <c r="E101" i="11"/>
  <c r="E100" i="11" s="1"/>
  <c r="D101" i="11"/>
  <c r="D100" i="11" s="1"/>
  <c r="A101" i="11"/>
  <c r="A100" i="11"/>
  <c r="A99" i="11"/>
  <c r="F98" i="11"/>
  <c r="E98" i="11"/>
  <c r="D98" i="11"/>
  <c r="A98" i="11"/>
  <c r="A97" i="11"/>
  <c r="F96" i="11"/>
  <c r="E96" i="11"/>
  <c r="D96" i="11"/>
  <c r="A96" i="11"/>
  <c r="A95" i="11"/>
  <c r="A94" i="11"/>
  <c r="A93" i="11"/>
  <c r="F92" i="11"/>
  <c r="F91" i="11" s="1"/>
  <c r="F90" i="11" s="1"/>
  <c r="E92" i="11"/>
  <c r="E91" i="11" s="1"/>
  <c r="E90" i="11" s="1"/>
  <c r="D92" i="11"/>
  <c r="D91" i="11" s="1"/>
  <c r="D90" i="11" s="1"/>
  <c r="A92" i="11"/>
  <c r="A91" i="11"/>
  <c r="A90" i="11"/>
  <c r="A89" i="11"/>
  <c r="A88" i="11"/>
  <c r="F87" i="11"/>
  <c r="F86" i="11" s="1"/>
  <c r="F85" i="11" s="1"/>
  <c r="E87" i="11"/>
  <c r="E86" i="11" s="1"/>
  <c r="E85" i="11" s="1"/>
  <c r="D87" i="11"/>
  <c r="D86" i="11" s="1"/>
  <c r="D85" i="11" s="1"/>
  <c r="A87" i="11"/>
  <c r="A86" i="11"/>
  <c r="A85" i="11"/>
  <c r="A84" i="11"/>
  <c r="F83" i="11"/>
  <c r="E83" i="11"/>
  <c r="D83" i="11"/>
  <c r="A83" i="11"/>
  <c r="F82" i="11"/>
  <c r="E82" i="11"/>
  <c r="D82" i="11"/>
  <c r="A82" i="11"/>
  <c r="A81" i="11"/>
  <c r="F80" i="11"/>
  <c r="E80" i="11"/>
  <c r="D80" i="11"/>
  <c r="A80" i="11"/>
  <c r="A79" i="11"/>
  <c r="F78" i="11"/>
  <c r="E78" i="11"/>
  <c r="D78" i="11"/>
  <c r="A78" i="11"/>
  <c r="A77" i="11"/>
  <c r="F76" i="11"/>
  <c r="E76" i="11"/>
  <c r="D76" i="11"/>
  <c r="A76" i="11"/>
  <c r="A75" i="11"/>
  <c r="A74" i="11"/>
  <c r="A73" i="11"/>
  <c r="F72" i="11"/>
  <c r="E72" i="11"/>
  <c r="D72" i="11"/>
  <c r="A72" i="11"/>
  <c r="A71" i="11"/>
  <c r="F70" i="11"/>
  <c r="E70" i="11"/>
  <c r="D70" i="11"/>
  <c r="A70" i="11"/>
  <c r="A69" i="11"/>
  <c r="A68" i="11"/>
  <c r="F67" i="11"/>
  <c r="F66" i="11" s="1"/>
  <c r="E67" i="11"/>
  <c r="E66" i="11" s="1"/>
  <c r="D67" i="11"/>
  <c r="D66" i="11" s="1"/>
  <c r="A67" i="11"/>
  <c r="A66" i="11"/>
  <c r="A65" i="11"/>
  <c r="A64" i="11"/>
  <c r="A63" i="11"/>
  <c r="A62" i="11"/>
  <c r="F61" i="11"/>
  <c r="F60" i="11" s="1"/>
  <c r="F59" i="11" s="1"/>
  <c r="E61" i="11"/>
  <c r="E60" i="11" s="1"/>
  <c r="E59" i="11" s="1"/>
  <c r="D61" i="11"/>
  <c r="D60" i="11" s="1"/>
  <c r="D59" i="11" s="1"/>
  <c r="A61" i="11"/>
  <c r="A60" i="11"/>
  <c r="A59" i="11"/>
  <c r="A58" i="11"/>
  <c r="F57" i="11"/>
  <c r="E57" i="11"/>
  <c r="D57" i="11"/>
  <c r="A57" i="11"/>
  <c r="A56" i="11"/>
  <c r="A55" i="11"/>
  <c r="F53" i="11"/>
  <c r="E53" i="11"/>
  <c r="D53" i="11"/>
  <c r="A53" i="11"/>
  <c r="A52" i="11"/>
  <c r="F51" i="11"/>
  <c r="E51" i="11"/>
  <c r="D51" i="11"/>
  <c r="A51" i="11"/>
  <c r="A50" i="11"/>
  <c r="A49" i="11"/>
  <c r="F48" i="11"/>
  <c r="E48" i="11"/>
  <c r="D48" i="11"/>
  <c r="A48" i="11"/>
  <c r="A47" i="11"/>
  <c r="F46" i="11"/>
  <c r="E46" i="11"/>
  <c r="D46" i="11"/>
  <c r="A46" i="11"/>
  <c r="A45" i="11"/>
  <c r="A44" i="11"/>
  <c r="F43" i="11"/>
  <c r="E43" i="11"/>
  <c r="D43" i="11"/>
  <c r="A43" i="11"/>
  <c r="A42" i="11"/>
  <c r="A41" i="11"/>
  <c r="A40" i="11"/>
  <c r="F39" i="11"/>
  <c r="E39" i="11"/>
  <c r="D39" i="11"/>
  <c r="A39" i="11"/>
  <c r="A38" i="11"/>
  <c r="F37" i="11"/>
  <c r="E37" i="11"/>
  <c r="D37" i="11"/>
  <c r="A37" i="11"/>
  <c r="A36" i="11"/>
  <c r="F35" i="11"/>
  <c r="E35" i="11"/>
  <c r="D35" i="11"/>
  <c r="A35" i="11"/>
  <c r="A34" i="11"/>
  <c r="F33" i="11"/>
  <c r="E33" i="11"/>
  <c r="D33" i="11"/>
  <c r="A33" i="11"/>
  <c r="A32" i="11"/>
  <c r="A31" i="11"/>
  <c r="A30" i="11"/>
  <c r="A29" i="11"/>
  <c r="A28" i="11"/>
  <c r="F27" i="11"/>
  <c r="E27" i="11"/>
  <c r="D27" i="11"/>
  <c r="A27" i="11"/>
  <c r="A26" i="11"/>
  <c r="A25" i="11"/>
  <c r="A24" i="11"/>
  <c r="A23" i="11"/>
  <c r="F22" i="11"/>
  <c r="F21" i="11" s="1"/>
  <c r="E22" i="11"/>
  <c r="E21" i="11" s="1"/>
  <c r="D22" i="11"/>
  <c r="D21" i="11" s="1"/>
  <c r="A22" i="11"/>
  <c r="A21" i="11"/>
  <c r="A20" i="11"/>
  <c r="A19" i="11"/>
  <c r="F18" i="11"/>
  <c r="E18" i="11"/>
  <c r="D18" i="11"/>
  <c r="A18" i="11"/>
  <c r="A16" i="11"/>
  <c r="F15" i="11"/>
  <c r="E15" i="11"/>
  <c r="D15" i="11"/>
  <c r="A15" i="11"/>
  <c r="A14" i="11"/>
  <c r="F12" i="11"/>
  <c r="F11" i="11" s="1"/>
  <c r="E12" i="11"/>
  <c r="E11" i="11" s="1"/>
  <c r="D12" i="11"/>
  <c r="D11" i="11" s="1"/>
  <c r="A12" i="11"/>
  <c r="F9" i="11"/>
  <c r="E9" i="11"/>
  <c r="D9" i="11"/>
  <c r="D8" i="11" s="1"/>
  <c r="A9" i="11"/>
  <c r="F8" i="11"/>
  <c r="E8" i="11"/>
  <c r="A8" i="11"/>
  <c r="A7" i="11"/>
  <c r="F6" i="11"/>
  <c r="F5" i="11" s="1"/>
  <c r="E6" i="11"/>
  <c r="E5" i="11" s="1"/>
  <c r="D6" i="11"/>
  <c r="D5" i="11" s="1"/>
  <c r="A6" i="11"/>
  <c r="A5" i="11"/>
  <c r="A4" i="11"/>
  <c r="A3" i="11"/>
  <c r="I52" i="2"/>
  <c r="I17" i="8" s="1"/>
  <c r="D14" i="11" l="1"/>
  <c r="D69" i="11"/>
  <c r="D65" i="11" s="1"/>
  <c r="F75" i="11"/>
  <c r="F74" i="11" s="1"/>
  <c r="E14" i="11"/>
  <c r="E95" i="11"/>
  <c r="E94" i="11" s="1"/>
  <c r="E89" i="11" s="1"/>
  <c r="F104" i="11"/>
  <c r="F103" i="11" s="1"/>
  <c r="F69" i="11"/>
  <c r="F65" i="11" s="1"/>
  <c r="E75" i="11"/>
  <c r="E74" i="11" s="1"/>
  <c r="D75" i="11"/>
  <c r="D74" i="11" s="1"/>
  <c r="D71" i="12"/>
  <c r="E105" i="12"/>
  <c r="E99" i="12" s="1"/>
  <c r="D104" i="11"/>
  <c r="D103" i="11" s="1"/>
  <c r="D4" i="12"/>
  <c r="D47" i="12"/>
  <c r="E71" i="12"/>
  <c r="E47" i="12"/>
  <c r="D62" i="12"/>
  <c r="D61" i="12" s="1"/>
  <c r="D32" i="11"/>
  <c r="F95" i="11"/>
  <c r="F94" i="11" s="1"/>
  <c r="F89" i="11" s="1"/>
  <c r="F14" i="12"/>
  <c r="D105" i="12"/>
  <c r="D99" i="12" s="1"/>
  <c r="F4" i="12"/>
  <c r="D42" i="11"/>
  <c r="D50" i="11"/>
  <c r="E69" i="11"/>
  <c r="E65" i="11" s="1"/>
  <c r="D95" i="11"/>
  <c r="D94" i="11" s="1"/>
  <c r="D89" i="11" s="1"/>
  <c r="E104" i="11"/>
  <c r="E103" i="11" s="1"/>
  <c r="F47" i="12"/>
  <c r="D110" i="12"/>
  <c r="F14" i="11"/>
  <c r="E50" i="11"/>
  <c r="E4" i="12"/>
  <c r="F62" i="12"/>
  <c r="F61" i="12" s="1"/>
  <c r="F71" i="12"/>
  <c r="D77" i="12"/>
  <c r="F105" i="12"/>
  <c r="F99" i="12" s="1"/>
  <c r="F50" i="11"/>
  <c r="D14" i="12"/>
  <c r="E77" i="12"/>
  <c r="F32" i="11"/>
  <c r="E32" i="11"/>
  <c r="F42" i="11"/>
  <c r="E42" i="11"/>
  <c r="E14" i="12"/>
  <c r="F77" i="12"/>
  <c r="E62" i="12"/>
  <c r="E61" i="12" s="1"/>
  <c r="F110" i="12"/>
  <c r="E110" i="12"/>
  <c r="D4" i="11" l="1"/>
  <c r="E4" i="11"/>
  <c r="E3" i="11" s="1"/>
  <c r="E110" i="11" s="1"/>
  <c r="E41" i="11"/>
  <c r="F70" i="12"/>
  <c r="F3" i="12"/>
  <c r="F117" i="12" s="1"/>
  <c r="E3" i="12"/>
  <c r="F41" i="11"/>
  <c r="E70" i="12"/>
  <c r="D3" i="12"/>
  <c r="D41" i="11"/>
  <c r="F4" i="11"/>
  <c r="F3" i="11" s="1"/>
  <c r="F110" i="11" s="1"/>
  <c r="D70" i="12"/>
  <c r="I19" i="8"/>
  <c r="N52" i="2"/>
  <c r="N17" i="8" s="1"/>
  <c r="M52" i="2"/>
  <c r="M17" i="8" s="1"/>
  <c r="L52" i="2"/>
  <c r="L17" i="8" s="1"/>
  <c r="K52" i="2"/>
  <c r="K17" i="8" s="1"/>
  <c r="H52" i="2"/>
  <c r="H17" i="8" s="1"/>
  <c r="G52" i="2"/>
  <c r="G17" i="8" s="1"/>
  <c r="F52" i="2"/>
  <c r="F17" i="8" s="1"/>
  <c r="D52" i="2"/>
  <c r="D3" i="11" l="1"/>
  <c r="D110" i="11" s="1"/>
  <c r="E117" i="12"/>
  <c r="D117" i="12"/>
  <c r="D17" i="8"/>
  <c r="C52" i="2"/>
  <c r="C17" i="8" s="1"/>
  <c r="F210" i="2"/>
  <c r="F51" i="8" s="1"/>
  <c r="C207" i="2"/>
  <c r="C234" i="2"/>
  <c r="C159" i="2"/>
  <c r="I160" i="2"/>
  <c r="I36" i="8" s="1"/>
  <c r="D98" i="2" l="1"/>
  <c r="D103" i="2"/>
  <c r="D24" i="8" s="1"/>
  <c r="D26" i="8"/>
  <c r="C101" i="2"/>
  <c r="C99" i="2"/>
  <c r="I98" i="2"/>
  <c r="I23" i="8" s="1"/>
  <c r="I26" i="8"/>
  <c r="I24" i="8"/>
  <c r="C103" i="2" l="1"/>
  <c r="C24" i="8" s="1"/>
  <c r="R24" i="8" s="1"/>
  <c r="S29" i="8"/>
  <c r="R29" i="8"/>
  <c r="D23" i="8"/>
  <c r="C41" i="10"/>
  <c r="D41" i="10"/>
  <c r="E41" i="10"/>
  <c r="F41" i="10"/>
  <c r="G41" i="10"/>
  <c r="H41" i="10"/>
  <c r="J41" i="10"/>
  <c r="K41" i="10"/>
  <c r="L41" i="10"/>
  <c r="N41" i="10"/>
  <c r="O41" i="10"/>
  <c r="P41" i="10"/>
  <c r="Q41" i="10"/>
  <c r="R41" i="10"/>
  <c r="S41" i="10"/>
  <c r="T41" i="10"/>
  <c r="U41" i="10"/>
  <c r="V41" i="10"/>
  <c r="W41" i="10"/>
  <c r="X41" i="10"/>
  <c r="Z41" i="10"/>
  <c r="I41" i="10"/>
  <c r="S24" i="8" l="1"/>
  <c r="D128" i="2"/>
  <c r="K136" i="2"/>
  <c r="K130" i="2"/>
  <c r="K28" i="8" s="1"/>
  <c r="C130" i="2"/>
  <c r="C128" i="2" s="1"/>
  <c r="N68" i="9"/>
  <c r="L68" i="9"/>
  <c r="K68" i="9"/>
  <c r="J68" i="9"/>
  <c r="I68" i="9"/>
  <c r="H68" i="9"/>
  <c r="G68" i="9"/>
  <c r="E68" i="9"/>
  <c r="D68" i="9"/>
  <c r="B68" i="9"/>
  <c r="N45" i="9"/>
  <c r="L45" i="9"/>
  <c r="K45" i="9"/>
  <c r="J45" i="9"/>
  <c r="I45" i="9"/>
  <c r="H45" i="9"/>
  <c r="G45" i="9"/>
  <c r="E45" i="9"/>
  <c r="D45" i="9"/>
  <c r="B45" i="9"/>
  <c r="N21" i="9"/>
  <c r="L21" i="9"/>
  <c r="K21" i="9"/>
  <c r="J21" i="9"/>
  <c r="I21" i="9"/>
  <c r="E21" i="9"/>
  <c r="D21" i="9"/>
  <c r="B21" i="9"/>
  <c r="K30" i="8" l="1"/>
  <c r="K141" i="2"/>
  <c r="K149" i="2" s="1"/>
  <c r="K33" i="8" s="1"/>
  <c r="C28" i="8"/>
  <c r="R28" i="8" s="1"/>
  <c r="S30" i="8"/>
  <c r="R30" i="8"/>
  <c r="B22" i="9"/>
  <c r="B46" i="9"/>
  <c r="B69" i="9"/>
  <c r="Q7" i="8"/>
  <c r="S42" i="8"/>
  <c r="K27" i="8" l="1"/>
  <c r="K128" i="2"/>
  <c r="S28" i="8"/>
  <c r="S33" i="8"/>
  <c r="R33" i="8"/>
  <c r="R27" i="8" s="1"/>
  <c r="C27" i="8"/>
  <c r="R42" i="8"/>
  <c r="Q61" i="8" l="1"/>
  <c r="D235" i="2" l="1"/>
  <c r="D60" i="8" s="1"/>
  <c r="D59" i="8" s="1"/>
  <c r="F235" i="2"/>
  <c r="F60" i="8" s="1"/>
  <c r="F59" i="8" s="1"/>
  <c r="G235" i="2"/>
  <c r="G60" i="8" s="1"/>
  <c r="G59" i="8" s="1"/>
  <c r="H235" i="2"/>
  <c r="I235" i="2"/>
  <c r="I60" i="8" s="1"/>
  <c r="I59" i="8" s="1"/>
  <c r="K235" i="2"/>
  <c r="K60" i="8" s="1"/>
  <c r="K59" i="8" s="1"/>
  <c r="L235" i="2"/>
  <c r="L60" i="8" s="1"/>
  <c r="L59" i="8" s="1"/>
  <c r="M235" i="2"/>
  <c r="N235" i="2"/>
  <c r="N60" i="8" s="1"/>
  <c r="N59" i="8" s="1"/>
  <c r="C75" i="10"/>
  <c r="C43" i="15" s="1"/>
  <c r="C42" i="15" s="1"/>
  <c r="E75" i="10"/>
  <c r="E43" i="15" s="1"/>
  <c r="E42" i="15" s="1"/>
  <c r="K75" i="10"/>
  <c r="K43" i="15" s="1"/>
  <c r="K42" i="15" s="1"/>
  <c r="N75" i="10"/>
  <c r="N43" i="15" s="1"/>
  <c r="N42" i="15" s="1"/>
  <c r="T75" i="10"/>
  <c r="V75" i="10"/>
  <c r="C235" i="2"/>
  <c r="C60" i="8" s="1"/>
  <c r="C59" i="8" s="1"/>
  <c r="M233" i="2" l="1"/>
  <c r="M60" i="8"/>
  <c r="M59" i="8" s="1"/>
  <c r="H233" i="2"/>
  <c r="H60" i="8"/>
  <c r="H59" i="8" s="1"/>
  <c r="I233" i="2"/>
  <c r="W75" i="10"/>
  <c r="J75" i="10"/>
  <c r="J43" i="15" s="1"/>
  <c r="J42" i="15" s="1"/>
  <c r="I75" i="10"/>
  <c r="I43" i="15" s="1"/>
  <c r="I42" i="15" s="1"/>
  <c r="Z75" i="10"/>
  <c r="U75" i="10"/>
  <c r="Q75" i="10"/>
  <c r="L75" i="10"/>
  <c r="L43" i="15" s="1"/>
  <c r="L42" i="15" s="1"/>
  <c r="H75" i="10"/>
  <c r="H43" i="15" s="1"/>
  <c r="H42" i="15" s="1"/>
  <c r="D75" i="10"/>
  <c r="D43" i="15" s="1"/>
  <c r="D42" i="15" s="1"/>
  <c r="G75" i="10"/>
  <c r="G43" i="15" s="1"/>
  <c r="G42" i="15" s="1"/>
  <c r="X75" i="10"/>
  <c r="P75" i="10"/>
  <c r="S75" i="10"/>
  <c r="O75" i="10"/>
  <c r="F75" i="10"/>
  <c r="F43" i="15" s="1"/>
  <c r="F42" i="15" s="1"/>
  <c r="R75" i="10"/>
  <c r="G233" i="2"/>
  <c r="N233" i="2"/>
  <c r="D233" i="2"/>
  <c r="L233" i="2"/>
  <c r="K233" i="2"/>
  <c r="F233" i="2"/>
  <c r="S59" i="8"/>
  <c r="S60" i="8"/>
  <c r="R60" i="8"/>
  <c r="R59" i="8" s="1"/>
  <c r="C233" i="2" l="1"/>
  <c r="E33" i="10"/>
  <c r="F33" i="10"/>
  <c r="G33" i="10"/>
  <c r="I33" i="10"/>
  <c r="K33" i="10"/>
  <c r="L33" i="10"/>
  <c r="N33" i="10"/>
  <c r="Q33" i="10"/>
  <c r="R33" i="10"/>
  <c r="S33" i="10"/>
  <c r="U33" i="10"/>
  <c r="W33" i="10"/>
  <c r="X33" i="10"/>
  <c r="Z33" i="10"/>
  <c r="D47" i="10"/>
  <c r="E47" i="10"/>
  <c r="F47" i="10"/>
  <c r="G47" i="10"/>
  <c r="H47" i="10"/>
  <c r="I47" i="10"/>
  <c r="J47" i="10"/>
  <c r="P47" i="10"/>
  <c r="Q47" i="10"/>
  <c r="R47" i="10"/>
  <c r="S47" i="10"/>
  <c r="T47" i="10"/>
  <c r="U47" i="10"/>
  <c r="V47" i="10"/>
  <c r="D49" i="10"/>
  <c r="E49" i="10"/>
  <c r="F49" i="10"/>
  <c r="G49" i="10"/>
  <c r="H49" i="10"/>
  <c r="I49" i="10"/>
  <c r="J49" i="10"/>
  <c r="K49" i="10"/>
  <c r="L49" i="10"/>
  <c r="N49" i="10"/>
  <c r="P49" i="10"/>
  <c r="Q49" i="10"/>
  <c r="R49" i="10"/>
  <c r="S49" i="10"/>
  <c r="T49" i="10"/>
  <c r="U49" i="10"/>
  <c r="V49" i="10"/>
  <c r="W49" i="10"/>
  <c r="X49" i="10"/>
  <c r="Z49" i="10"/>
  <c r="D51" i="10"/>
  <c r="E51" i="10"/>
  <c r="F51" i="10"/>
  <c r="G51" i="10"/>
  <c r="H51" i="10"/>
  <c r="I51" i="10"/>
  <c r="J51" i="10"/>
  <c r="K51" i="10"/>
  <c r="L51" i="10"/>
  <c r="N51" i="10"/>
  <c r="P51" i="10"/>
  <c r="Q51" i="10"/>
  <c r="R51" i="10"/>
  <c r="S51" i="10"/>
  <c r="T51" i="10"/>
  <c r="U51" i="10"/>
  <c r="V51" i="10"/>
  <c r="W51" i="10"/>
  <c r="X51" i="10"/>
  <c r="Z51" i="10"/>
  <c r="K52" i="10"/>
  <c r="L52" i="10"/>
  <c r="N52" i="10"/>
  <c r="D53" i="10"/>
  <c r="E53" i="10"/>
  <c r="F53" i="10"/>
  <c r="G53" i="10"/>
  <c r="H53" i="10"/>
  <c r="I53" i="10"/>
  <c r="J53" i="10"/>
  <c r="K53" i="10"/>
  <c r="L53" i="10"/>
  <c r="N53" i="10"/>
  <c r="P53" i="10"/>
  <c r="Q53" i="10"/>
  <c r="R53" i="10"/>
  <c r="S53" i="10"/>
  <c r="T53" i="10"/>
  <c r="U53" i="10"/>
  <c r="V53" i="10"/>
  <c r="W53" i="10"/>
  <c r="X53" i="10"/>
  <c r="Z53" i="10"/>
  <c r="D57" i="10"/>
  <c r="E57" i="10"/>
  <c r="F57" i="10"/>
  <c r="G57" i="10"/>
  <c r="H57" i="10"/>
  <c r="I57" i="10"/>
  <c r="J57" i="10"/>
  <c r="K57" i="10"/>
  <c r="L57" i="10"/>
  <c r="N57" i="10"/>
  <c r="P57" i="10"/>
  <c r="Q57" i="10"/>
  <c r="R57" i="10"/>
  <c r="S57" i="10"/>
  <c r="T57" i="10"/>
  <c r="U57" i="10"/>
  <c r="V57" i="10"/>
  <c r="W57" i="10"/>
  <c r="X57" i="10"/>
  <c r="Z57" i="10"/>
  <c r="D58" i="10"/>
  <c r="E58" i="10"/>
  <c r="F58" i="10"/>
  <c r="G58" i="10"/>
  <c r="H58" i="10"/>
  <c r="I58" i="10"/>
  <c r="J58" i="10"/>
  <c r="K58" i="10"/>
  <c r="L58" i="10"/>
  <c r="N58" i="10"/>
  <c r="P58" i="10"/>
  <c r="Q58" i="10"/>
  <c r="R58" i="10"/>
  <c r="S58" i="10"/>
  <c r="T58" i="10"/>
  <c r="U58" i="10"/>
  <c r="V58" i="10"/>
  <c r="W58" i="10"/>
  <c r="X58" i="10"/>
  <c r="Z58" i="10"/>
  <c r="D59" i="10"/>
  <c r="E59" i="10"/>
  <c r="F59" i="10"/>
  <c r="G59" i="10"/>
  <c r="H59" i="10"/>
  <c r="I59" i="10"/>
  <c r="J59" i="10"/>
  <c r="K59" i="10"/>
  <c r="L59" i="10"/>
  <c r="N59" i="10"/>
  <c r="P59" i="10"/>
  <c r="Q59" i="10"/>
  <c r="R59" i="10"/>
  <c r="S59" i="10"/>
  <c r="T59" i="10"/>
  <c r="U59" i="10"/>
  <c r="V59" i="10"/>
  <c r="W59" i="10"/>
  <c r="X59" i="10"/>
  <c r="Z59" i="10"/>
  <c r="D60" i="10"/>
  <c r="E60" i="10"/>
  <c r="F60" i="10"/>
  <c r="G60" i="10"/>
  <c r="H60" i="10"/>
  <c r="I60" i="10"/>
  <c r="J60" i="10"/>
  <c r="K60" i="10"/>
  <c r="L60" i="10"/>
  <c r="N60" i="10"/>
  <c r="P60" i="10"/>
  <c r="Q60" i="10"/>
  <c r="R60" i="10"/>
  <c r="S60" i="10"/>
  <c r="T60" i="10"/>
  <c r="U60" i="10"/>
  <c r="V60" i="10"/>
  <c r="W60" i="10"/>
  <c r="X60" i="10"/>
  <c r="Z60" i="10"/>
  <c r="D61" i="10"/>
  <c r="E61" i="10"/>
  <c r="F61" i="10"/>
  <c r="G61" i="10"/>
  <c r="H61" i="10"/>
  <c r="H56" i="10" s="1"/>
  <c r="I61" i="10"/>
  <c r="J61" i="10"/>
  <c r="K61" i="10"/>
  <c r="L61" i="10"/>
  <c r="N61" i="10"/>
  <c r="P61" i="10"/>
  <c r="Q61" i="10"/>
  <c r="R61" i="10"/>
  <c r="S61" i="10"/>
  <c r="S56" i="10" s="1"/>
  <c r="T61" i="10"/>
  <c r="U61" i="10"/>
  <c r="V61" i="10"/>
  <c r="W61" i="10"/>
  <c r="X61" i="10"/>
  <c r="Z61" i="10"/>
  <c r="D65" i="10"/>
  <c r="E65" i="10"/>
  <c r="F65" i="10"/>
  <c r="G65" i="10"/>
  <c r="H65" i="10"/>
  <c r="I65" i="10"/>
  <c r="J65" i="10"/>
  <c r="K65" i="10"/>
  <c r="L65" i="10"/>
  <c r="N65" i="10"/>
  <c r="P65" i="10"/>
  <c r="Q65" i="10"/>
  <c r="R65" i="10"/>
  <c r="S65" i="10"/>
  <c r="T65" i="10"/>
  <c r="U65" i="10"/>
  <c r="V65" i="10"/>
  <c r="W65" i="10"/>
  <c r="X65" i="10"/>
  <c r="Z65" i="10"/>
  <c r="D66" i="10"/>
  <c r="E66" i="10"/>
  <c r="F66" i="10"/>
  <c r="G66" i="10"/>
  <c r="H66" i="10"/>
  <c r="I66" i="10"/>
  <c r="J66" i="10"/>
  <c r="K66" i="10"/>
  <c r="L66" i="10"/>
  <c r="N66" i="10"/>
  <c r="P66" i="10"/>
  <c r="Q66" i="10"/>
  <c r="R66" i="10"/>
  <c r="S66" i="10"/>
  <c r="T66" i="10"/>
  <c r="U66" i="10"/>
  <c r="V66" i="10"/>
  <c r="W66" i="10"/>
  <c r="X66" i="10"/>
  <c r="Z66" i="10"/>
  <c r="D68" i="10"/>
  <c r="D39" i="15" s="1"/>
  <c r="E68" i="10"/>
  <c r="E39" i="15" s="1"/>
  <c r="F68" i="10"/>
  <c r="F39" i="15" s="1"/>
  <c r="G68" i="10"/>
  <c r="G39" i="15" s="1"/>
  <c r="H68" i="10"/>
  <c r="H39" i="15" s="1"/>
  <c r="I68" i="10"/>
  <c r="I39" i="15" s="1"/>
  <c r="J68" i="10"/>
  <c r="J39" i="15" s="1"/>
  <c r="K68" i="10"/>
  <c r="K39" i="15" s="1"/>
  <c r="L68" i="10"/>
  <c r="L39" i="15" s="1"/>
  <c r="N68" i="10"/>
  <c r="N39" i="15" s="1"/>
  <c r="P68" i="10"/>
  <c r="P39" i="15" s="1"/>
  <c r="Q68" i="10"/>
  <c r="Q39" i="15" s="1"/>
  <c r="R68" i="10"/>
  <c r="R39" i="15" s="1"/>
  <c r="S68" i="10"/>
  <c r="S39" i="15" s="1"/>
  <c r="T68" i="10"/>
  <c r="T39" i="15" s="1"/>
  <c r="U68" i="10"/>
  <c r="U39" i="15" s="1"/>
  <c r="V68" i="10"/>
  <c r="V39" i="15" s="1"/>
  <c r="W68" i="10"/>
  <c r="W39" i="15" s="1"/>
  <c r="X68" i="10"/>
  <c r="X39" i="15" s="1"/>
  <c r="Z68" i="10"/>
  <c r="Z39" i="15" s="1"/>
  <c r="D69" i="10"/>
  <c r="E69" i="10"/>
  <c r="F69" i="10"/>
  <c r="G69" i="10"/>
  <c r="H69" i="10"/>
  <c r="I69" i="10"/>
  <c r="J69" i="10"/>
  <c r="K69" i="10"/>
  <c r="L69" i="10"/>
  <c r="N69" i="10"/>
  <c r="P69" i="10"/>
  <c r="Q69" i="10"/>
  <c r="R69" i="10"/>
  <c r="S69" i="10"/>
  <c r="T69" i="10"/>
  <c r="U69" i="10"/>
  <c r="V69" i="10"/>
  <c r="W69" i="10"/>
  <c r="X69" i="10"/>
  <c r="Z69" i="10"/>
  <c r="D70" i="10"/>
  <c r="E70" i="10"/>
  <c r="F70" i="10"/>
  <c r="G70" i="10"/>
  <c r="H70" i="10"/>
  <c r="I70" i="10"/>
  <c r="J70" i="10"/>
  <c r="K70" i="10"/>
  <c r="L70" i="10"/>
  <c r="N70" i="10"/>
  <c r="P70" i="10"/>
  <c r="Q70" i="10"/>
  <c r="R70" i="10"/>
  <c r="S70" i="10"/>
  <c r="T70" i="10"/>
  <c r="U70" i="10"/>
  <c r="V70" i="10"/>
  <c r="W70" i="10"/>
  <c r="X70" i="10"/>
  <c r="Z70" i="10"/>
  <c r="D71" i="10"/>
  <c r="E71" i="10"/>
  <c r="F71" i="10"/>
  <c r="G71" i="10"/>
  <c r="H71" i="10"/>
  <c r="I71" i="10"/>
  <c r="J71" i="10"/>
  <c r="K71" i="10"/>
  <c r="L71" i="10"/>
  <c r="N71" i="10"/>
  <c r="P71" i="10"/>
  <c r="Q71" i="10"/>
  <c r="R71" i="10"/>
  <c r="S71" i="10"/>
  <c r="T71" i="10"/>
  <c r="U71" i="10"/>
  <c r="V71" i="10"/>
  <c r="W71" i="10"/>
  <c r="X71" i="10"/>
  <c r="Z71" i="10"/>
  <c r="D73" i="10"/>
  <c r="D41" i="15" s="1"/>
  <c r="E73" i="10"/>
  <c r="E41" i="15" s="1"/>
  <c r="F73" i="10"/>
  <c r="F41" i="15" s="1"/>
  <c r="G73" i="10"/>
  <c r="G41" i="15" s="1"/>
  <c r="H73" i="10"/>
  <c r="H41" i="15" s="1"/>
  <c r="I73" i="10"/>
  <c r="I41" i="15" s="1"/>
  <c r="J73" i="10"/>
  <c r="J41" i="15" s="1"/>
  <c r="K73" i="10"/>
  <c r="K41" i="15" s="1"/>
  <c r="L73" i="10"/>
  <c r="L41" i="15" s="1"/>
  <c r="N73" i="10"/>
  <c r="N41" i="15" s="1"/>
  <c r="P73" i="10"/>
  <c r="P41" i="15" s="1"/>
  <c r="Q73" i="10"/>
  <c r="Q41" i="15" s="1"/>
  <c r="R73" i="10"/>
  <c r="R41" i="15" s="1"/>
  <c r="S73" i="10"/>
  <c r="S41" i="15" s="1"/>
  <c r="T73" i="10"/>
  <c r="T41" i="15" s="1"/>
  <c r="U73" i="10"/>
  <c r="U41" i="15" s="1"/>
  <c r="V73" i="10"/>
  <c r="V41" i="15" s="1"/>
  <c r="W73" i="10"/>
  <c r="W41" i="15" s="1"/>
  <c r="X73" i="10"/>
  <c r="X41" i="15" s="1"/>
  <c r="Z73" i="10"/>
  <c r="Z41" i="15" s="1"/>
  <c r="R50" i="10" l="1"/>
  <c r="R28" i="15" s="1"/>
  <c r="U50" i="10"/>
  <c r="U28" i="15" s="1"/>
  <c r="Q50" i="10"/>
  <c r="Q28" i="15" s="1"/>
  <c r="G50" i="10"/>
  <c r="G28" i="15" s="1"/>
  <c r="V50" i="10"/>
  <c r="V28" i="15" s="1"/>
  <c r="H50" i="10"/>
  <c r="H28" i="15" s="1"/>
  <c r="D50" i="10"/>
  <c r="D28" i="15" s="1"/>
  <c r="U72" i="10"/>
  <c r="U40" i="15" s="1"/>
  <c r="K72" i="10"/>
  <c r="K40" i="15" s="1"/>
  <c r="Z67" i="10"/>
  <c r="Z38" i="15" s="1"/>
  <c r="Q67" i="10"/>
  <c r="Q38" i="15" s="1"/>
  <c r="G67" i="10"/>
  <c r="G38" i="15" s="1"/>
  <c r="T72" i="10"/>
  <c r="T40" i="15" s="1"/>
  <c r="P72" i="10"/>
  <c r="P40" i="15" s="1"/>
  <c r="F72" i="10"/>
  <c r="F40" i="15" s="1"/>
  <c r="X67" i="10"/>
  <c r="X38" i="15" s="1"/>
  <c r="T67" i="10"/>
  <c r="T38" i="15" s="1"/>
  <c r="T37" i="15" s="1"/>
  <c r="T36" i="15" s="1"/>
  <c r="J67" i="10"/>
  <c r="J38" i="15" s="1"/>
  <c r="N54" i="10"/>
  <c r="N29" i="15" s="1"/>
  <c r="T50" i="10"/>
  <c r="T28" i="15" s="1"/>
  <c r="P50" i="10"/>
  <c r="W72" i="10"/>
  <c r="W40" i="15" s="1"/>
  <c r="S72" i="10"/>
  <c r="S40" i="15" s="1"/>
  <c r="N72" i="10"/>
  <c r="N40" i="15" s="1"/>
  <c r="I72" i="10"/>
  <c r="I40" i="15" s="1"/>
  <c r="E72" i="10"/>
  <c r="E40" i="15" s="1"/>
  <c r="W67" i="10"/>
  <c r="W38" i="15" s="1"/>
  <c r="S67" i="10"/>
  <c r="S38" i="15" s="1"/>
  <c r="N67" i="10"/>
  <c r="N38" i="15" s="1"/>
  <c r="I67" i="10"/>
  <c r="I38" i="15" s="1"/>
  <c r="E67" i="10"/>
  <c r="E38" i="15" s="1"/>
  <c r="L54" i="10"/>
  <c r="L29" i="15" s="1"/>
  <c r="S50" i="10"/>
  <c r="S28" i="15" s="1"/>
  <c r="J50" i="10"/>
  <c r="J28" i="15" s="1"/>
  <c r="F50" i="10"/>
  <c r="F28" i="15" s="1"/>
  <c r="Z72" i="10"/>
  <c r="Z40" i="15" s="1"/>
  <c r="Q72" i="10"/>
  <c r="Q40" i="15" s="1"/>
  <c r="G72" i="10"/>
  <c r="G40" i="15" s="1"/>
  <c r="U67" i="10"/>
  <c r="U38" i="15" s="1"/>
  <c r="K67" i="10"/>
  <c r="K38" i="15" s="1"/>
  <c r="X72" i="10"/>
  <c r="X40" i="15" s="1"/>
  <c r="J72" i="10"/>
  <c r="J40" i="15" s="1"/>
  <c r="P67" i="10"/>
  <c r="P38" i="15" s="1"/>
  <c r="F67" i="10"/>
  <c r="F38" i="15" s="1"/>
  <c r="V72" i="10"/>
  <c r="V40" i="15" s="1"/>
  <c r="R72" i="10"/>
  <c r="L72" i="10"/>
  <c r="L40" i="15" s="1"/>
  <c r="H72" i="10"/>
  <c r="H40" i="15" s="1"/>
  <c r="D72" i="10"/>
  <c r="V67" i="10"/>
  <c r="V38" i="15" s="1"/>
  <c r="R67" i="10"/>
  <c r="L67" i="10"/>
  <c r="L38" i="15" s="1"/>
  <c r="H67" i="10"/>
  <c r="H38" i="15" s="1"/>
  <c r="D67" i="10"/>
  <c r="K54" i="10"/>
  <c r="K29" i="15" s="1"/>
  <c r="I50" i="10"/>
  <c r="I28" i="15" s="1"/>
  <c r="E50" i="10"/>
  <c r="E28" i="15" s="1"/>
  <c r="J56" i="10"/>
  <c r="Z47" i="10"/>
  <c r="Z50" i="10" s="1"/>
  <c r="Z28" i="15" s="1"/>
  <c r="W47" i="10"/>
  <c r="W50" i="10" s="1"/>
  <c r="W28" i="15" s="1"/>
  <c r="N47" i="10"/>
  <c r="N50" i="10" s="1"/>
  <c r="N28" i="15" s="1"/>
  <c r="K47" i="10"/>
  <c r="K50" i="10" s="1"/>
  <c r="K28" i="15" s="1"/>
  <c r="X47" i="10"/>
  <c r="X50" i="10" s="1"/>
  <c r="X28" i="15" s="1"/>
  <c r="L47" i="10"/>
  <c r="L50" i="10" s="1"/>
  <c r="L28" i="15" s="1"/>
  <c r="V52" i="10"/>
  <c r="V54" i="10" s="1"/>
  <c r="V29" i="15" s="1"/>
  <c r="V27" i="15" s="1"/>
  <c r="V26" i="15" s="1"/>
  <c r="R52" i="10"/>
  <c r="R54" i="10" s="1"/>
  <c r="H52" i="10"/>
  <c r="H54" i="10" s="1"/>
  <c r="H29" i="15" s="1"/>
  <c r="D52" i="10"/>
  <c r="D54" i="10" s="1"/>
  <c r="Z52" i="10"/>
  <c r="Z54" i="10" s="1"/>
  <c r="Z29" i="15" s="1"/>
  <c r="U52" i="10"/>
  <c r="U54" i="10" s="1"/>
  <c r="U29" i="15" s="1"/>
  <c r="Q52" i="10"/>
  <c r="Q54" i="10" s="1"/>
  <c r="Q29" i="15" s="1"/>
  <c r="G52" i="10"/>
  <c r="G54" i="10" s="1"/>
  <c r="G29" i="15" s="1"/>
  <c r="G27" i="15" s="1"/>
  <c r="G26" i="15" s="1"/>
  <c r="X52" i="10"/>
  <c r="X54" i="10" s="1"/>
  <c r="X29" i="15" s="1"/>
  <c r="T52" i="10"/>
  <c r="T54" i="10" s="1"/>
  <c r="T29" i="15" s="1"/>
  <c r="P52" i="10"/>
  <c r="P54" i="10" s="1"/>
  <c r="P29" i="15" s="1"/>
  <c r="J52" i="10"/>
  <c r="J54" i="10" s="1"/>
  <c r="J29" i="15" s="1"/>
  <c r="F52" i="10"/>
  <c r="F54" i="10" s="1"/>
  <c r="F29" i="15" s="1"/>
  <c r="W52" i="10"/>
  <c r="W54" i="10" s="1"/>
  <c r="W29" i="15" s="1"/>
  <c r="S52" i="10"/>
  <c r="S54" i="10" s="1"/>
  <c r="S29" i="15" s="1"/>
  <c r="I52" i="10"/>
  <c r="I54" i="10" s="1"/>
  <c r="I29" i="15" s="1"/>
  <c r="E52" i="10"/>
  <c r="E54" i="10" s="1"/>
  <c r="E29" i="15" s="1"/>
  <c r="X34" i="10"/>
  <c r="X36" i="10" s="1"/>
  <c r="X19" i="15" s="1"/>
  <c r="X18" i="15" s="1"/>
  <c r="F34" i="10"/>
  <c r="F36" i="10" s="1"/>
  <c r="F19" i="15" s="1"/>
  <c r="F18" i="15" s="1"/>
  <c r="W34" i="10"/>
  <c r="W36" i="10" s="1"/>
  <c r="W19" i="15" s="1"/>
  <c r="W18" i="15" s="1"/>
  <c r="S34" i="10"/>
  <c r="S36" i="10" s="1"/>
  <c r="S19" i="15" s="1"/>
  <c r="S18" i="15" s="1"/>
  <c r="N34" i="10"/>
  <c r="I34" i="10"/>
  <c r="I36" i="10" s="1"/>
  <c r="I19" i="15" s="1"/>
  <c r="I18" i="15" s="1"/>
  <c r="E34" i="10"/>
  <c r="E36" i="10" s="1"/>
  <c r="E19" i="15" s="1"/>
  <c r="E18" i="15" s="1"/>
  <c r="R34" i="10"/>
  <c r="R36" i="10" s="1"/>
  <c r="L34" i="10"/>
  <c r="Z34" i="10"/>
  <c r="Z36" i="10" s="1"/>
  <c r="Z19" i="15" s="1"/>
  <c r="Z18" i="15" s="1"/>
  <c r="U34" i="10"/>
  <c r="U36" i="10" s="1"/>
  <c r="U19" i="15" s="1"/>
  <c r="U18" i="15" s="1"/>
  <c r="Q34" i="10"/>
  <c r="Q36" i="10" s="1"/>
  <c r="Q19" i="15" s="1"/>
  <c r="Q18" i="15" s="1"/>
  <c r="K34" i="10"/>
  <c r="K36" i="10" s="1"/>
  <c r="K19" i="15" s="1"/>
  <c r="K18" i="15" s="1"/>
  <c r="G34" i="10"/>
  <c r="N56" i="10"/>
  <c r="E56" i="10"/>
  <c r="Z56" i="10"/>
  <c r="U56" i="10"/>
  <c r="Q56" i="10"/>
  <c r="K56" i="10"/>
  <c r="G56" i="10"/>
  <c r="F56" i="10"/>
  <c r="X56" i="10"/>
  <c r="T56" i="10"/>
  <c r="P56" i="10"/>
  <c r="I56" i="10"/>
  <c r="W56" i="10"/>
  <c r="L56" i="10"/>
  <c r="V56" i="10"/>
  <c r="R56" i="10"/>
  <c r="D56" i="10"/>
  <c r="D17" i="10"/>
  <c r="E17" i="10"/>
  <c r="F17" i="10"/>
  <c r="G17" i="10"/>
  <c r="H17" i="10"/>
  <c r="I17" i="10"/>
  <c r="J17" i="10"/>
  <c r="K17" i="10"/>
  <c r="L17" i="10"/>
  <c r="N17" i="10"/>
  <c r="P17" i="10"/>
  <c r="Q17" i="10"/>
  <c r="R17" i="10"/>
  <c r="S17" i="10"/>
  <c r="T17" i="10"/>
  <c r="U17" i="10"/>
  <c r="V17" i="10"/>
  <c r="W17" i="10"/>
  <c r="X17" i="10"/>
  <c r="Z17" i="10"/>
  <c r="D16" i="10"/>
  <c r="E16" i="10"/>
  <c r="F16" i="10"/>
  <c r="G16" i="10"/>
  <c r="H16" i="10"/>
  <c r="I16" i="10"/>
  <c r="J16" i="10"/>
  <c r="K16" i="10"/>
  <c r="L16" i="10"/>
  <c r="N16" i="10"/>
  <c r="P16" i="10"/>
  <c r="Q16" i="10"/>
  <c r="R16" i="10"/>
  <c r="S16" i="10"/>
  <c r="T16" i="10"/>
  <c r="U16" i="10"/>
  <c r="V16" i="10"/>
  <c r="W16" i="10"/>
  <c r="X16" i="10"/>
  <c r="Z16" i="10"/>
  <c r="D15" i="10"/>
  <c r="E15" i="10"/>
  <c r="F15" i="10"/>
  <c r="G15" i="10"/>
  <c r="H15" i="10"/>
  <c r="I15" i="10"/>
  <c r="J15" i="10"/>
  <c r="K15" i="10"/>
  <c r="L15" i="10"/>
  <c r="N15" i="10"/>
  <c r="P15" i="10"/>
  <c r="Q15" i="10"/>
  <c r="R15" i="10"/>
  <c r="S15" i="10"/>
  <c r="T15" i="10"/>
  <c r="U15" i="10"/>
  <c r="V15" i="10"/>
  <c r="W15" i="10"/>
  <c r="X15" i="10"/>
  <c r="Z15" i="10"/>
  <c r="D14" i="10"/>
  <c r="E14" i="10"/>
  <c r="F14" i="10"/>
  <c r="G14" i="10"/>
  <c r="H14" i="10"/>
  <c r="I14" i="10"/>
  <c r="J14" i="10"/>
  <c r="K14" i="10"/>
  <c r="L14" i="10"/>
  <c r="N14" i="10"/>
  <c r="P14" i="10"/>
  <c r="Q14" i="10"/>
  <c r="R14" i="10"/>
  <c r="S14" i="10"/>
  <c r="T14" i="10"/>
  <c r="U14" i="10"/>
  <c r="V14" i="10"/>
  <c r="W14" i="10"/>
  <c r="X14" i="10"/>
  <c r="Z14" i="10"/>
  <c r="D13" i="10"/>
  <c r="D18" i="10" s="1"/>
  <c r="D10" i="15" s="1"/>
  <c r="E13" i="10"/>
  <c r="E18" i="10" s="1"/>
  <c r="E10" i="15" s="1"/>
  <c r="F13" i="10"/>
  <c r="F18" i="10" s="1"/>
  <c r="F10" i="15" s="1"/>
  <c r="G13" i="10"/>
  <c r="G18" i="10" s="1"/>
  <c r="G10" i="15" s="1"/>
  <c r="H13" i="10"/>
  <c r="H18" i="10" s="1"/>
  <c r="H10" i="15" s="1"/>
  <c r="I13" i="10"/>
  <c r="I18" i="10" s="1"/>
  <c r="I10" i="15" s="1"/>
  <c r="J13" i="10"/>
  <c r="J18" i="10" s="1"/>
  <c r="J10" i="15" s="1"/>
  <c r="K13" i="10"/>
  <c r="K18" i="10" s="1"/>
  <c r="K10" i="15" s="1"/>
  <c r="L13" i="10"/>
  <c r="L18" i="10" s="1"/>
  <c r="L10" i="15" s="1"/>
  <c r="N13" i="10"/>
  <c r="N18" i="10" s="1"/>
  <c r="N10" i="15" s="1"/>
  <c r="P13" i="10"/>
  <c r="P18" i="10" s="1"/>
  <c r="P10" i="15" s="1"/>
  <c r="Q13" i="10"/>
  <c r="Q18" i="10" s="1"/>
  <c r="Q10" i="15" s="1"/>
  <c r="R13" i="10"/>
  <c r="R18" i="10" s="1"/>
  <c r="R10" i="15" s="1"/>
  <c r="S13" i="10"/>
  <c r="S18" i="10" s="1"/>
  <c r="S10" i="15" s="1"/>
  <c r="T13" i="10"/>
  <c r="T18" i="10" s="1"/>
  <c r="T10" i="15" s="1"/>
  <c r="U13" i="10"/>
  <c r="U18" i="10" s="1"/>
  <c r="U10" i="15" s="1"/>
  <c r="V13" i="10"/>
  <c r="V18" i="10" s="1"/>
  <c r="V10" i="15" s="1"/>
  <c r="W13" i="10"/>
  <c r="W18" i="10" s="1"/>
  <c r="W10" i="15" s="1"/>
  <c r="X13" i="10"/>
  <c r="X18" i="10" s="1"/>
  <c r="X10" i="15" s="1"/>
  <c r="Z13" i="10"/>
  <c r="Z18" i="10" s="1"/>
  <c r="Z10" i="15" s="1"/>
  <c r="D11" i="10"/>
  <c r="E11" i="10"/>
  <c r="F11" i="10"/>
  <c r="G11" i="10"/>
  <c r="H11" i="10"/>
  <c r="I11" i="10"/>
  <c r="J11" i="10"/>
  <c r="K11" i="10"/>
  <c r="L11" i="10"/>
  <c r="N11" i="10"/>
  <c r="P11" i="10"/>
  <c r="Q11" i="10"/>
  <c r="R11" i="10"/>
  <c r="S11" i="10"/>
  <c r="T11" i="10"/>
  <c r="U11" i="10"/>
  <c r="V11" i="10"/>
  <c r="W11" i="10"/>
  <c r="X11" i="10"/>
  <c r="Z11" i="10"/>
  <c r="D10" i="10"/>
  <c r="E10" i="10"/>
  <c r="F10" i="10"/>
  <c r="G10" i="10"/>
  <c r="H10" i="10"/>
  <c r="I10" i="10"/>
  <c r="J10" i="10"/>
  <c r="K10" i="10"/>
  <c r="L10" i="10"/>
  <c r="N10" i="10"/>
  <c r="P10" i="10"/>
  <c r="Q10" i="10"/>
  <c r="R10" i="10"/>
  <c r="S10" i="10"/>
  <c r="T10" i="10"/>
  <c r="U10" i="10"/>
  <c r="V10" i="10"/>
  <c r="W10" i="10"/>
  <c r="X10" i="10"/>
  <c r="Z10" i="10"/>
  <c r="K27" i="15" l="1"/>
  <c r="K26" i="15" s="1"/>
  <c r="F37" i="15"/>
  <c r="F36" i="15" s="1"/>
  <c r="V37" i="15"/>
  <c r="V36" i="15" s="1"/>
  <c r="Q27" i="15"/>
  <c r="Q26" i="15" s="1"/>
  <c r="P37" i="15"/>
  <c r="P36" i="15" s="1"/>
  <c r="I37" i="15"/>
  <c r="I36" i="15" s="1"/>
  <c r="J37" i="15"/>
  <c r="J36" i="15" s="1"/>
  <c r="E27" i="15"/>
  <c r="E26" i="15" s="1"/>
  <c r="J27" i="15"/>
  <c r="J26" i="15" s="1"/>
  <c r="X27" i="15"/>
  <c r="X26" i="15" s="1"/>
  <c r="Z27" i="15"/>
  <c r="Z26" i="15" s="1"/>
  <c r="K37" i="15"/>
  <c r="K36" i="15" s="1"/>
  <c r="U27" i="15"/>
  <c r="U26" i="15" s="1"/>
  <c r="U37" i="15"/>
  <c r="U36" i="15" s="1"/>
  <c r="F27" i="15"/>
  <c r="F26" i="15" s="1"/>
  <c r="E37" i="15"/>
  <c r="E36" i="15" s="1"/>
  <c r="W37" i="15"/>
  <c r="W36" i="15" s="1"/>
  <c r="X37" i="15"/>
  <c r="X36" i="15" s="1"/>
  <c r="H27" i="15"/>
  <c r="H26" i="15" s="1"/>
  <c r="O54" i="10"/>
  <c r="O29" i="15" s="1"/>
  <c r="R29" i="15"/>
  <c r="R27" i="15" s="1"/>
  <c r="R26" i="15" s="1"/>
  <c r="O36" i="10"/>
  <c r="O19" i="15" s="1"/>
  <c r="O18" i="15" s="1"/>
  <c r="R19" i="15"/>
  <c r="R18" i="15" s="1"/>
  <c r="D29" i="15"/>
  <c r="D27" i="15" s="1"/>
  <c r="D26" i="15" s="1"/>
  <c r="C54" i="10"/>
  <c r="C29" i="15" s="1"/>
  <c r="I27" i="15"/>
  <c r="I26" i="15" s="1"/>
  <c r="D38" i="15"/>
  <c r="C67" i="10"/>
  <c r="C38" i="15" s="1"/>
  <c r="C50" i="10"/>
  <c r="C28" i="15" s="1"/>
  <c r="C27" i="15" s="1"/>
  <c r="C26" i="15" s="1"/>
  <c r="Z37" i="15"/>
  <c r="Z36" i="15" s="1"/>
  <c r="N27" i="15"/>
  <c r="N26" i="15" s="1"/>
  <c r="H37" i="15"/>
  <c r="H36" i="15" s="1"/>
  <c r="D40" i="15"/>
  <c r="C72" i="10"/>
  <c r="C40" i="15" s="1"/>
  <c r="S27" i="15"/>
  <c r="S26" i="15" s="1"/>
  <c r="N37" i="15"/>
  <c r="N36" i="15" s="1"/>
  <c r="P28" i="15"/>
  <c r="P27" i="15" s="1"/>
  <c r="P26" i="15" s="1"/>
  <c r="O50" i="10"/>
  <c r="O28" i="15" s="1"/>
  <c r="O67" i="10"/>
  <c r="O38" i="15" s="1"/>
  <c r="R38" i="15"/>
  <c r="Q37" i="15"/>
  <c r="Q36" i="15" s="1"/>
  <c r="O72" i="10"/>
  <c r="O40" i="15" s="1"/>
  <c r="R40" i="15"/>
  <c r="L27" i="15"/>
  <c r="L26" i="15" s="1"/>
  <c r="W27" i="15"/>
  <c r="W26" i="15" s="1"/>
  <c r="L37" i="15"/>
  <c r="L36" i="15" s="1"/>
  <c r="S37" i="15"/>
  <c r="S36" i="15" s="1"/>
  <c r="T27" i="15"/>
  <c r="T26" i="15" s="1"/>
  <c r="G37" i="15"/>
  <c r="G36" i="15" s="1"/>
  <c r="L36" i="10"/>
  <c r="L19" i="15" s="1"/>
  <c r="L18" i="15" s="1"/>
  <c r="C18" i="10"/>
  <c r="C10" i="15" s="1"/>
  <c r="N36" i="10"/>
  <c r="N19" i="15" s="1"/>
  <c r="N18" i="15" s="1"/>
  <c r="G36" i="10"/>
  <c r="G19" i="15" s="1"/>
  <c r="G18" i="15" s="1"/>
  <c r="R9" i="10"/>
  <c r="R12" i="10" s="1"/>
  <c r="R9" i="15" s="1"/>
  <c r="R8" i="15" s="1"/>
  <c r="D9" i="10"/>
  <c r="P9" i="10"/>
  <c r="P12" i="10" s="1"/>
  <c r="F9" i="10"/>
  <c r="V9" i="10"/>
  <c r="V12" i="10" s="1"/>
  <c r="V9" i="15" s="1"/>
  <c r="V8" i="15" s="1"/>
  <c r="V7" i="15" s="1"/>
  <c r="H9" i="10"/>
  <c r="X9" i="10"/>
  <c r="X12" i="10" s="1"/>
  <c r="X9" i="15" s="1"/>
  <c r="X8" i="15" s="1"/>
  <c r="X7" i="15" s="1"/>
  <c r="T9" i="10"/>
  <c r="T12" i="10" s="1"/>
  <c r="T9" i="15" s="1"/>
  <c r="T8" i="15" s="1"/>
  <c r="T7" i="15" s="1"/>
  <c r="J9" i="10"/>
  <c r="W9" i="10"/>
  <c r="W12" i="10" s="1"/>
  <c r="W9" i="15" s="1"/>
  <c r="W8" i="15" s="1"/>
  <c r="W7" i="15" s="1"/>
  <c r="S9" i="10"/>
  <c r="S12" i="10" s="1"/>
  <c r="S9" i="15" s="1"/>
  <c r="S8" i="15" s="1"/>
  <c r="S7" i="15" s="1"/>
  <c r="N9" i="10"/>
  <c r="I9" i="10"/>
  <c r="E9" i="10"/>
  <c r="L9" i="10"/>
  <c r="Z9" i="10"/>
  <c r="Z12" i="10" s="1"/>
  <c r="Z9" i="15" s="1"/>
  <c r="Z8" i="15" s="1"/>
  <c r="Z7" i="15" s="1"/>
  <c r="U9" i="10"/>
  <c r="U12" i="10" s="1"/>
  <c r="U9" i="15" s="1"/>
  <c r="U8" i="15" s="1"/>
  <c r="U7" i="15" s="1"/>
  <c r="Q9" i="10"/>
  <c r="Q12" i="10" s="1"/>
  <c r="Q9" i="15" s="1"/>
  <c r="Q8" i="15" s="1"/>
  <c r="Q7" i="15" s="1"/>
  <c r="K9" i="10"/>
  <c r="G9" i="10"/>
  <c r="D58" i="8"/>
  <c r="F58" i="8"/>
  <c r="G58" i="8"/>
  <c r="H58" i="8"/>
  <c r="I58" i="8"/>
  <c r="K58" i="8"/>
  <c r="L58" i="8"/>
  <c r="M58" i="8"/>
  <c r="N58" i="8"/>
  <c r="D228" i="2"/>
  <c r="F228" i="2"/>
  <c r="G228" i="2"/>
  <c r="H228" i="2"/>
  <c r="I228" i="2"/>
  <c r="K228" i="2"/>
  <c r="L228" i="2"/>
  <c r="M228" i="2"/>
  <c r="N228" i="2"/>
  <c r="D225" i="2"/>
  <c r="F225" i="2"/>
  <c r="G225" i="2"/>
  <c r="H225" i="2"/>
  <c r="I225" i="2"/>
  <c r="K225" i="2"/>
  <c r="L225" i="2"/>
  <c r="M225" i="2"/>
  <c r="N225" i="2"/>
  <c r="D223" i="2"/>
  <c r="D54" i="8" s="1"/>
  <c r="F223" i="2"/>
  <c r="F54" i="8" s="1"/>
  <c r="G223" i="2"/>
  <c r="G54" i="8" s="1"/>
  <c r="H223" i="2"/>
  <c r="H54" i="8" s="1"/>
  <c r="I223" i="2"/>
  <c r="I54" i="8" s="1"/>
  <c r="K223" i="2"/>
  <c r="K54" i="8" s="1"/>
  <c r="L223" i="2"/>
  <c r="L54" i="8" s="1"/>
  <c r="M223" i="2"/>
  <c r="M54" i="8" s="1"/>
  <c r="N223" i="2"/>
  <c r="N54" i="8" s="1"/>
  <c r="D53" i="8"/>
  <c r="F53" i="8"/>
  <c r="G216" i="2"/>
  <c r="G53" i="8" s="1"/>
  <c r="H216" i="2"/>
  <c r="H53" i="8" s="1"/>
  <c r="I53" i="8"/>
  <c r="K216" i="2"/>
  <c r="K53" i="8" s="1"/>
  <c r="L216" i="2"/>
  <c r="L53" i="8" s="1"/>
  <c r="M216" i="2"/>
  <c r="M53" i="8" s="1"/>
  <c r="N216" i="2"/>
  <c r="N53" i="8" s="1"/>
  <c r="D213" i="2"/>
  <c r="D52" i="8" s="1"/>
  <c r="F52" i="8"/>
  <c r="G213" i="2"/>
  <c r="G52" i="8" s="1"/>
  <c r="H213" i="2"/>
  <c r="H52" i="8" s="1"/>
  <c r="I52" i="8"/>
  <c r="K213" i="2"/>
  <c r="K52" i="8" s="1"/>
  <c r="L52" i="8"/>
  <c r="M52" i="8"/>
  <c r="D210" i="2"/>
  <c r="D51" i="8" s="1"/>
  <c r="G210" i="2"/>
  <c r="G51" i="8" s="1"/>
  <c r="H210" i="2"/>
  <c r="H51" i="8" s="1"/>
  <c r="I51" i="8"/>
  <c r="K210" i="2"/>
  <c r="K51" i="8" s="1"/>
  <c r="L210" i="2"/>
  <c r="M51" i="8"/>
  <c r="N210" i="2"/>
  <c r="N51" i="8" s="1"/>
  <c r="D204" i="2"/>
  <c r="D48" i="8" s="1"/>
  <c r="F204" i="2"/>
  <c r="F48" i="8" s="1"/>
  <c r="G204" i="2"/>
  <c r="G48" i="8" s="1"/>
  <c r="H204" i="2"/>
  <c r="H48" i="8" s="1"/>
  <c r="I204" i="2"/>
  <c r="I48" i="8" s="1"/>
  <c r="K204" i="2"/>
  <c r="K48" i="8" s="1"/>
  <c r="L204" i="2"/>
  <c r="L48" i="8" s="1"/>
  <c r="M204" i="2"/>
  <c r="M48" i="8" s="1"/>
  <c r="N204" i="2"/>
  <c r="N48" i="8" s="1"/>
  <c r="D202" i="2"/>
  <c r="D47" i="8" s="1"/>
  <c r="F202" i="2"/>
  <c r="F47" i="8" s="1"/>
  <c r="G202" i="2"/>
  <c r="G47" i="8" s="1"/>
  <c r="H202" i="2"/>
  <c r="H47" i="8" s="1"/>
  <c r="I202" i="2"/>
  <c r="I47" i="8" s="1"/>
  <c r="K202" i="2"/>
  <c r="K47" i="8" s="1"/>
  <c r="L202" i="2"/>
  <c r="L47" i="8" s="1"/>
  <c r="M202" i="2"/>
  <c r="M47" i="8" s="1"/>
  <c r="N202" i="2"/>
  <c r="N47" i="8" s="1"/>
  <c r="D197" i="2"/>
  <c r="D46" i="8" s="1"/>
  <c r="F197" i="2"/>
  <c r="F46" i="8" s="1"/>
  <c r="G197" i="2"/>
  <c r="G46" i="8" s="1"/>
  <c r="H197" i="2"/>
  <c r="H46" i="8" s="1"/>
  <c r="I197" i="2"/>
  <c r="I46" i="8" s="1"/>
  <c r="K197" i="2"/>
  <c r="K46" i="8" s="1"/>
  <c r="L197" i="2"/>
  <c r="L46" i="8" s="1"/>
  <c r="M197" i="2"/>
  <c r="M46" i="8" s="1"/>
  <c r="N197" i="2"/>
  <c r="N46" i="8" s="1"/>
  <c r="D193" i="2"/>
  <c r="D45" i="8" s="1"/>
  <c r="F193" i="2"/>
  <c r="F45" i="8" s="1"/>
  <c r="G193" i="2"/>
  <c r="G45" i="8" s="1"/>
  <c r="H193" i="2"/>
  <c r="H45" i="8" s="1"/>
  <c r="I193" i="2"/>
  <c r="I45" i="8" s="1"/>
  <c r="K193" i="2"/>
  <c r="K45" i="8" s="1"/>
  <c r="L193" i="2"/>
  <c r="L45" i="8" s="1"/>
  <c r="M193" i="2"/>
  <c r="M45" i="8" s="1"/>
  <c r="N193" i="2"/>
  <c r="N45" i="8" s="1"/>
  <c r="D191" i="2"/>
  <c r="D44" i="8" s="1"/>
  <c r="F191" i="2"/>
  <c r="F44" i="8" s="1"/>
  <c r="G191" i="2"/>
  <c r="G44" i="8" s="1"/>
  <c r="H191" i="2"/>
  <c r="H44" i="8" s="1"/>
  <c r="I191" i="2"/>
  <c r="I44" i="8" s="1"/>
  <c r="K191" i="2"/>
  <c r="K44" i="8" s="1"/>
  <c r="L191" i="2"/>
  <c r="L44" i="8" s="1"/>
  <c r="M191" i="2"/>
  <c r="M44" i="8" s="1"/>
  <c r="N191" i="2"/>
  <c r="N44" i="8" s="1"/>
  <c r="D173" i="2"/>
  <c r="D41" i="8" s="1"/>
  <c r="F173" i="2"/>
  <c r="F41" i="8" s="1"/>
  <c r="G173" i="2"/>
  <c r="G41" i="8" s="1"/>
  <c r="H173" i="2"/>
  <c r="H41" i="8" s="1"/>
  <c r="I173" i="2"/>
  <c r="I41" i="8" s="1"/>
  <c r="K173" i="2"/>
  <c r="K41" i="8" s="1"/>
  <c r="L173" i="2"/>
  <c r="L41" i="8" s="1"/>
  <c r="M173" i="2"/>
  <c r="M41" i="8" s="1"/>
  <c r="N173" i="2"/>
  <c r="N41" i="8" s="1"/>
  <c r="D171" i="2"/>
  <c r="D40" i="8" s="1"/>
  <c r="F171" i="2"/>
  <c r="F40" i="8" s="1"/>
  <c r="G171" i="2"/>
  <c r="G40" i="8" s="1"/>
  <c r="H171" i="2"/>
  <c r="H40" i="8" s="1"/>
  <c r="I171" i="2"/>
  <c r="I40" i="8" s="1"/>
  <c r="K171" i="2"/>
  <c r="K40" i="8" s="1"/>
  <c r="L171" i="2"/>
  <c r="L40" i="8" s="1"/>
  <c r="M171" i="2"/>
  <c r="M40" i="8" s="1"/>
  <c r="N171" i="2"/>
  <c r="N40" i="8" s="1"/>
  <c r="D167" i="2"/>
  <c r="D39" i="8" s="1"/>
  <c r="F167" i="2"/>
  <c r="F39" i="8" s="1"/>
  <c r="G167" i="2"/>
  <c r="G39" i="8" s="1"/>
  <c r="H167" i="2"/>
  <c r="H39" i="8" s="1"/>
  <c r="I167" i="2"/>
  <c r="K167" i="2"/>
  <c r="K39" i="8" s="1"/>
  <c r="L167" i="2"/>
  <c r="L39" i="8" s="1"/>
  <c r="M167" i="2"/>
  <c r="M39" i="8" s="1"/>
  <c r="N167" i="2"/>
  <c r="N39" i="8" s="1"/>
  <c r="D38" i="8"/>
  <c r="F38" i="8"/>
  <c r="G38" i="8"/>
  <c r="H38" i="8"/>
  <c r="I38" i="8"/>
  <c r="K38" i="8"/>
  <c r="L38" i="8"/>
  <c r="M38" i="8"/>
  <c r="N38" i="8"/>
  <c r="D160" i="2"/>
  <c r="F160" i="2"/>
  <c r="G160" i="2"/>
  <c r="H160" i="2"/>
  <c r="K160" i="2"/>
  <c r="M160" i="2"/>
  <c r="N160" i="2"/>
  <c r="F26" i="8"/>
  <c r="G26" i="8"/>
  <c r="H26" i="8"/>
  <c r="K26" i="8"/>
  <c r="L26" i="8"/>
  <c r="M26" i="8"/>
  <c r="N26" i="8"/>
  <c r="D94" i="2"/>
  <c r="D22" i="8" s="1"/>
  <c r="F94" i="2"/>
  <c r="F22" i="8" s="1"/>
  <c r="G94" i="2"/>
  <c r="G22" i="8" s="1"/>
  <c r="H94" i="2"/>
  <c r="H22" i="8" s="1"/>
  <c r="I94" i="2"/>
  <c r="I22" i="8" s="1"/>
  <c r="K94" i="2"/>
  <c r="K22" i="8" s="1"/>
  <c r="L94" i="2"/>
  <c r="L22" i="8" s="1"/>
  <c r="M94" i="2"/>
  <c r="M22" i="8" s="1"/>
  <c r="N94" i="2"/>
  <c r="N22" i="8" s="1"/>
  <c r="D92" i="2"/>
  <c r="F92" i="2"/>
  <c r="F21" i="8" s="1"/>
  <c r="G92" i="2"/>
  <c r="G21" i="8" s="1"/>
  <c r="H92" i="2"/>
  <c r="H21" i="8" s="1"/>
  <c r="I92" i="2"/>
  <c r="K92" i="2"/>
  <c r="K21" i="8" s="1"/>
  <c r="L92" i="2"/>
  <c r="L21" i="8" s="1"/>
  <c r="M92" i="2"/>
  <c r="M21" i="8" s="1"/>
  <c r="N92" i="2"/>
  <c r="N21" i="8" s="1"/>
  <c r="V45" i="15" l="1"/>
  <c r="I21" i="8"/>
  <c r="I90" i="2"/>
  <c r="D21" i="8"/>
  <c r="D20" i="8" s="1"/>
  <c r="D90" i="2"/>
  <c r="Q45" i="15"/>
  <c r="W45" i="15"/>
  <c r="U45" i="15"/>
  <c r="Z45" i="15"/>
  <c r="L51" i="8"/>
  <c r="L206" i="2"/>
  <c r="L205" i="2" s="1"/>
  <c r="X45" i="15"/>
  <c r="T45" i="15"/>
  <c r="R37" i="15"/>
  <c r="R36" i="15" s="1"/>
  <c r="O27" i="15"/>
  <c r="O26" i="15" s="1"/>
  <c r="D37" i="15"/>
  <c r="D36" i="15" s="1"/>
  <c r="R7" i="15"/>
  <c r="S45" i="15"/>
  <c r="P9" i="15"/>
  <c r="P8" i="15" s="1"/>
  <c r="P7" i="15" s="1"/>
  <c r="P45" i="15" s="1"/>
  <c r="O12" i="10"/>
  <c r="O9" i="15" s="1"/>
  <c r="C36" i="10"/>
  <c r="C19" i="15" s="1"/>
  <c r="C18" i="15" s="1"/>
  <c r="U77" i="10"/>
  <c r="E12" i="10"/>
  <c r="W77" i="10"/>
  <c r="H12" i="10"/>
  <c r="D12" i="10"/>
  <c r="G12" i="10"/>
  <c r="G9" i="15" s="1"/>
  <c r="G8" i="15" s="1"/>
  <c r="G7" i="15" s="1"/>
  <c r="G45" i="15" s="1"/>
  <c r="Z77" i="10"/>
  <c r="I12" i="10"/>
  <c r="J12" i="10"/>
  <c r="V77" i="10"/>
  <c r="F12" i="10"/>
  <c r="R77" i="10"/>
  <c r="K12" i="10"/>
  <c r="L12" i="10"/>
  <c r="N12" i="10"/>
  <c r="T77" i="10"/>
  <c r="P77" i="10"/>
  <c r="Q77" i="10"/>
  <c r="S77" i="10"/>
  <c r="X77" i="10"/>
  <c r="N36" i="8"/>
  <c r="N35" i="8" s="1"/>
  <c r="N157" i="2"/>
  <c r="H36" i="8"/>
  <c r="H35" i="8" s="1"/>
  <c r="H157" i="2"/>
  <c r="M36" i="8"/>
  <c r="M35" i="8" s="1"/>
  <c r="M157" i="2"/>
  <c r="G36" i="8"/>
  <c r="G35" i="8" s="1"/>
  <c r="G157" i="2"/>
  <c r="L36" i="8"/>
  <c r="L35" i="8" s="1"/>
  <c r="L157" i="2"/>
  <c r="F36" i="8"/>
  <c r="F35" i="8" s="1"/>
  <c r="F157" i="2"/>
  <c r="K36" i="8"/>
  <c r="K35" i="8" s="1"/>
  <c r="K157" i="2"/>
  <c r="D36" i="8"/>
  <c r="D35" i="8" s="1"/>
  <c r="D157" i="2"/>
  <c r="I39" i="8"/>
  <c r="I35" i="8" s="1"/>
  <c r="I157" i="2"/>
  <c r="L43" i="8"/>
  <c r="G43" i="8"/>
  <c r="I20" i="8"/>
  <c r="K43" i="8"/>
  <c r="F43" i="8"/>
  <c r="N43" i="8"/>
  <c r="I43" i="8"/>
  <c r="D43" i="8"/>
  <c r="K55" i="8"/>
  <c r="F55" i="8"/>
  <c r="M56" i="8"/>
  <c r="H56" i="8"/>
  <c r="M43" i="8"/>
  <c r="H43" i="8"/>
  <c r="N55" i="8"/>
  <c r="I55" i="8"/>
  <c r="D55" i="8"/>
  <c r="L56" i="8"/>
  <c r="G56" i="8"/>
  <c r="M55" i="8"/>
  <c r="H55" i="8"/>
  <c r="K56" i="8"/>
  <c r="F56" i="8"/>
  <c r="L55" i="8"/>
  <c r="G55" i="8"/>
  <c r="N56" i="8"/>
  <c r="I56" i="8"/>
  <c r="D56" i="8"/>
  <c r="C210" i="2"/>
  <c r="L98" i="2"/>
  <c r="L23" i="8" s="1"/>
  <c r="L20" i="8" s="1"/>
  <c r="G98" i="2"/>
  <c r="G23" i="8" s="1"/>
  <c r="G20" i="8" s="1"/>
  <c r="K98" i="2"/>
  <c r="K23" i="8" s="1"/>
  <c r="K20" i="8" s="1"/>
  <c r="F98" i="2"/>
  <c r="N98" i="2"/>
  <c r="N23" i="8" s="1"/>
  <c r="N20" i="8" s="1"/>
  <c r="M98" i="2"/>
  <c r="M23" i="8" s="1"/>
  <c r="M20" i="8" s="1"/>
  <c r="H98" i="2"/>
  <c r="H23" i="8" s="1"/>
  <c r="H20" i="8" s="1"/>
  <c r="C26" i="8"/>
  <c r="C160" i="2"/>
  <c r="M90" i="2"/>
  <c r="K90" i="2"/>
  <c r="H90" i="2"/>
  <c r="F90" i="2"/>
  <c r="M189" i="2"/>
  <c r="K189" i="2"/>
  <c r="H189" i="2"/>
  <c r="F189" i="2"/>
  <c r="M206" i="2"/>
  <c r="M205" i="2" s="1"/>
  <c r="K206" i="2"/>
  <c r="K205" i="2" s="1"/>
  <c r="H206" i="2"/>
  <c r="H205" i="2" s="1"/>
  <c r="F206" i="2"/>
  <c r="F205" i="2" s="1"/>
  <c r="N90" i="2"/>
  <c r="L90" i="2"/>
  <c r="G90" i="2"/>
  <c r="N189" i="2"/>
  <c r="L189" i="2"/>
  <c r="I189" i="2"/>
  <c r="G189" i="2"/>
  <c r="D189" i="2"/>
  <c r="N206" i="2"/>
  <c r="N205" i="2" s="1"/>
  <c r="I206" i="2"/>
  <c r="I205" i="2" s="1"/>
  <c r="G206" i="2"/>
  <c r="G205" i="2" s="1"/>
  <c r="D206" i="2"/>
  <c r="D205" i="2" s="1"/>
  <c r="C9" i="2"/>
  <c r="R45" i="15" l="1"/>
  <c r="K77" i="10"/>
  <c r="K9" i="15"/>
  <c r="K8" i="15" s="1"/>
  <c r="K7" i="15" s="1"/>
  <c r="K45" i="15" s="1"/>
  <c r="D77" i="10"/>
  <c r="D9" i="15"/>
  <c r="D8" i="15" s="1"/>
  <c r="D7" i="15" s="1"/>
  <c r="D45" i="15" s="1"/>
  <c r="H77" i="10"/>
  <c r="H9" i="15"/>
  <c r="H8" i="15" s="1"/>
  <c r="H7" i="15" s="1"/>
  <c r="H45" i="15" s="1"/>
  <c r="L77" i="10"/>
  <c r="L9" i="15"/>
  <c r="L8" i="15" s="1"/>
  <c r="L7" i="15" s="1"/>
  <c r="L45" i="15" s="1"/>
  <c r="E77" i="10"/>
  <c r="E9" i="15"/>
  <c r="E8" i="15" s="1"/>
  <c r="E7" i="15" s="1"/>
  <c r="E45" i="15" s="1"/>
  <c r="J77" i="10"/>
  <c r="J9" i="15"/>
  <c r="J8" i="15" s="1"/>
  <c r="J7" i="15" s="1"/>
  <c r="J45" i="15" s="1"/>
  <c r="I77" i="10"/>
  <c r="I9" i="15"/>
  <c r="I8" i="15" s="1"/>
  <c r="I7" i="15" s="1"/>
  <c r="I45" i="15" s="1"/>
  <c r="N77" i="10"/>
  <c r="N9" i="15"/>
  <c r="N8" i="15" s="1"/>
  <c r="N7" i="15" s="1"/>
  <c r="N45" i="15" s="1"/>
  <c r="F77" i="10"/>
  <c r="F9" i="15"/>
  <c r="F8" i="15" s="1"/>
  <c r="F7" i="15" s="1"/>
  <c r="F45" i="15" s="1"/>
  <c r="G77" i="10"/>
  <c r="C12" i="10"/>
  <c r="C9" i="15" s="1"/>
  <c r="C8" i="15" s="1"/>
  <c r="C7" i="15" s="1"/>
  <c r="K50" i="8"/>
  <c r="K49" i="8" s="1"/>
  <c r="N50" i="8"/>
  <c r="N49" i="8" s="1"/>
  <c r="G50" i="8"/>
  <c r="G49" i="8" s="1"/>
  <c r="I50" i="8"/>
  <c r="I49" i="8" s="1"/>
  <c r="H50" i="8"/>
  <c r="H49" i="8" s="1"/>
  <c r="L50" i="8"/>
  <c r="L49" i="8" s="1"/>
  <c r="N34" i="8"/>
  <c r="F50" i="8"/>
  <c r="F49" i="8" s="1"/>
  <c r="M50" i="8"/>
  <c r="M49" i="8" s="1"/>
  <c r="D50" i="8"/>
  <c r="D49" i="8" s="1"/>
  <c r="S26" i="8"/>
  <c r="R26" i="8"/>
  <c r="F23" i="8"/>
  <c r="F20" i="8" s="1"/>
  <c r="C98" i="2"/>
  <c r="C23" i="8" s="1"/>
  <c r="F56" i="2"/>
  <c r="F19" i="8" s="1"/>
  <c r="G56" i="2"/>
  <c r="G19" i="8" s="1"/>
  <c r="H19" i="8"/>
  <c r="K19" i="8"/>
  <c r="L19" i="8"/>
  <c r="M19" i="8"/>
  <c r="N19" i="8"/>
  <c r="D48" i="2"/>
  <c r="D16" i="8" s="1"/>
  <c r="F48" i="2"/>
  <c r="F16" i="8" s="1"/>
  <c r="G48" i="2"/>
  <c r="G16" i="8" s="1"/>
  <c r="H48" i="2"/>
  <c r="H16" i="8" s="1"/>
  <c r="I16" i="8"/>
  <c r="K48" i="2"/>
  <c r="K16" i="8" s="1"/>
  <c r="L48" i="2"/>
  <c r="L16" i="8" s="1"/>
  <c r="M48" i="2"/>
  <c r="M16" i="8" s="1"/>
  <c r="N48" i="2"/>
  <c r="N16" i="8" s="1"/>
  <c r="D40" i="2"/>
  <c r="D15" i="8" s="1"/>
  <c r="F40" i="2"/>
  <c r="F15" i="8" s="1"/>
  <c r="G40" i="2"/>
  <c r="G15" i="8" s="1"/>
  <c r="H40" i="2"/>
  <c r="H15" i="8" s="1"/>
  <c r="I40" i="2"/>
  <c r="I15" i="8" s="1"/>
  <c r="K40" i="2"/>
  <c r="K15" i="8" s="1"/>
  <c r="L40" i="2"/>
  <c r="L15" i="8" s="1"/>
  <c r="M40" i="2"/>
  <c r="M15" i="8" s="1"/>
  <c r="N40" i="2"/>
  <c r="N15" i="8" s="1"/>
  <c r="D38" i="2"/>
  <c r="D14" i="8" s="1"/>
  <c r="F38" i="2"/>
  <c r="F14" i="8" s="1"/>
  <c r="G38" i="2"/>
  <c r="G14" i="8" s="1"/>
  <c r="H38" i="2"/>
  <c r="H14" i="8" s="1"/>
  <c r="I38" i="2"/>
  <c r="K38" i="2"/>
  <c r="K14" i="8" s="1"/>
  <c r="L38" i="2"/>
  <c r="L14" i="8" s="1"/>
  <c r="M38" i="2"/>
  <c r="M14" i="8" s="1"/>
  <c r="N38" i="2"/>
  <c r="N14" i="8" s="1"/>
  <c r="D28" i="2"/>
  <c r="D13" i="8" s="1"/>
  <c r="F28" i="2"/>
  <c r="F13" i="8" s="1"/>
  <c r="G28" i="2"/>
  <c r="G13" i="8" s="1"/>
  <c r="H28" i="2"/>
  <c r="H13" i="8" s="1"/>
  <c r="I28" i="2"/>
  <c r="I13" i="8" s="1"/>
  <c r="K28" i="2"/>
  <c r="L28" i="2"/>
  <c r="L13" i="8" s="1"/>
  <c r="M28" i="2"/>
  <c r="M13" i="8" s="1"/>
  <c r="N28" i="2"/>
  <c r="N13" i="8" s="1"/>
  <c r="D21" i="2"/>
  <c r="D12" i="8" s="1"/>
  <c r="F21" i="2"/>
  <c r="F12" i="8" s="1"/>
  <c r="G21" i="2"/>
  <c r="G12" i="8" s="1"/>
  <c r="H21" i="2"/>
  <c r="H12" i="8" s="1"/>
  <c r="I21" i="2"/>
  <c r="I12" i="8" s="1"/>
  <c r="K21" i="2"/>
  <c r="K12" i="8" s="1"/>
  <c r="L21" i="2"/>
  <c r="L12" i="8" s="1"/>
  <c r="M21" i="2"/>
  <c r="M12" i="8" s="1"/>
  <c r="N21" i="2"/>
  <c r="N12" i="8" s="1"/>
  <c r="D16" i="2"/>
  <c r="D11" i="8" s="1"/>
  <c r="F16" i="2"/>
  <c r="F11" i="8" s="1"/>
  <c r="G16" i="2"/>
  <c r="G11" i="8" s="1"/>
  <c r="H16" i="2"/>
  <c r="H11" i="8" s="1"/>
  <c r="I16" i="2"/>
  <c r="I11" i="8" s="1"/>
  <c r="K16" i="2"/>
  <c r="K11" i="8" s="1"/>
  <c r="L16" i="2"/>
  <c r="L11" i="8" s="1"/>
  <c r="M16" i="2"/>
  <c r="M11" i="8" s="1"/>
  <c r="N16" i="2"/>
  <c r="N11" i="8" s="1"/>
  <c r="D13" i="2"/>
  <c r="D10" i="8" s="1"/>
  <c r="F13" i="2"/>
  <c r="F10" i="8" s="1"/>
  <c r="G13" i="2"/>
  <c r="G10" i="8" s="1"/>
  <c r="H13" i="2"/>
  <c r="H10" i="8" s="1"/>
  <c r="I13" i="2"/>
  <c r="I10" i="8" s="1"/>
  <c r="K13" i="2"/>
  <c r="K10" i="8" s="1"/>
  <c r="L13" i="2"/>
  <c r="L10" i="8" s="1"/>
  <c r="M13" i="2"/>
  <c r="M10" i="8" s="1"/>
  <c r="N13" i="2"/>
  <c r="N10" i="8" s="1"/>
  <c r="K13" i="8" l="1"/>
  <c r="K8" i="8" s="1"/>
  <c r="K7" i="8" s="1"/>
  <c r="K8" i="2"/>
  <c r="K7" i="2" s="1"/>
  <c r="I14" i="8"/>
  <c r="I8" i="8" s="1"/>
  <c r="I7" i="8" s="1"/>
  <c r="I8" i="2"/>
  <c r="I7" i="2" s="1"/>
  <c r="D19" i="8"/>
  <c r="C56" i="2"/>
  <c r="C19" i="8" s="1"/>
  <c r="D11" i="2"/>
  <c r="D8" i="2" s="1"/>
  <c r="F11" i="2"/>
  <c r="G11" i="2"/>
  <c r="H11" i="2"/>
  <c r="L11" i="2"/>
  <c r="M11" i="2"/>
  <c r="N11" i="2"/>
  <c r="G9" i="8" l="1"/>
  <c r="G8" i="8" s="1"/>
  <c r="G7" i="8" s="1"/>
  <c r="G8" i="2"/>
  <c r="L9" i="8"/>
  <c r="L8" i="8" s="1"/>
  <c r="L7" i="8" s="1"/>
  <c r="L8" i="2"/>
  <c r="H9" i="8"/>
  <c r="H8" i="8" s="1"/>
  <c r="H7" i="8" s="1"/>
  <c r="H8" i="2"/>
  <c r="N9" i="8"/>
  <c r="N8" i="8" s="1"/>
  <c r="N7" i="8" s="1"/>
  <c r="N8" i="2"/>
  <c r="M9" i="8"/>
  <c r="M8" i="8" s="1"/>
  <c r="M7" i="8" s="1"/>
  <c r="M8" i="2"/>
  <c r="M7" i="2" s="1"/>
  <c r="F9" i="8"/>
  <c r="F8" i="8" s="1"/>
  <c r="F7" i="8" s="1"/>
  <c r="F8" i="2"/>
  <c r="D9" i="8"/>
  <c r="D8" i="8" s="1"/>
  <c r="D7" i="8" s="1"/>
  <c r="C11" i="2"/>
  <c r="C9" i="8" s="1"/>
  <c r="S19" i="8"/>
  <c r="R19" i="8"/>
  <c r="H7" i="2"/>
  <c r="F7" i="2"/>
  <c r="N7" i="2"/>
  <c r="L7" i="2"/>
  <c r="G7" i="2"/>
  <c r="D7" i="2"/>
  <c r="M34" i="8"/>
  <c r="L34" i="8"/>
  <c r="K34" i="8"/>
  <c r="I34" i="8"/>
  <c r="I61" i="8" s="1"/>
  <c r="H34" i="8"/>
  <c r="G34" i="8"/>
  <c r="F34" i="8"/>
  <c r="D34" i="8"/>
  <c r="R9" i="8" l="1"/>
  <c r="S9" i="8"/>
  <c r="G61" i="8"/>
  <c r="H61" i="8"/>
  <c r="M61" i="8"/>
  <c r="L61" i="8"/>
  <c r="D61" i="8"/>
  <c r="N61" i="8"/>
  <c r="F61" i="8"/>
  <c r="K61" i="8"/>
  <c r="D79" i="4" l="1"/>
  <c r="G81" i="6" l="1"/>
  <c r="E81" i="6"/>
  <c r="G54" i="6"/>
  <c r="E54" i="6"/>
  <c r="E28" i="6"/>
  <c r="H150" i="2" l="1"/>
  <c r="G150" i="2"/>
  <c r="H236" i="2" l="1"/>
  <c r="G236" i="2"/>
  <c r="D117" i="7" l="1"/>
  <c r="D116" i="7" s="1"/>
  <c r="D114" i="7"/>
  <c r="D113" i="7" s="1"/>
  <c r="D108" i="7"/>
  <c r="D106" i="7"/>
  <c r="D103" i="7"/>
  <c r="D102" i="7" s="1"/>
  <c r="D99" i="7" s="1"/>
  <c r="D95" i="7"/>
  <c r="D93" i="7"/>
  <c r="D90" i="7"/>
  <c r="D88" i="7"/>
  <c r="D80" i="7"/>
  <c r="D78" i="7" s="1"/>
  <c r="D74" i="7"/>
  <c r="D72" i="7"/>
  <c r="D66" i="7"/>
  <c r="D63" i="7"/>
  <c r="D56" i="7"/>
  <c r="D55" i="7" s="1"/>
  <c r="D50" i="7"/>
  <c r="D48" i="7"/>
  <c r="D39" i="7"/>
  <c r="D37" i="7"/>
  <c r="D27" i="7"/>
  <c r="D20" i="7"/>
  <c r="D15" i="7"/>
  <c r="D11" i="7"/>
  <c r="D9" i="7"/>
  <c r="D105" i="7" l="1"/>
  <c r="D112" i="7"/>
  <c r="D77" i="7"/>
  <c r="D71" i="7"/>
  <c r="D47" i="7"/>
  <c r="D14" i="7"/>
  <c r="D4" i="7"/>
  <c r="D62" i="7"/>
  <c r="D61" i="7" s="1"/>
  <c r="D9" i="4"/>
  <c r="D11" i="4"/>
  <c r="D3" i="7" l="1"/>
  <c r="D70" i="7"/>
  <c r="D119" i="7" l="1"/>
  <c r="N81" i="6"/>
  <c r="L81" i="6"/>
  <c r="K81" i="6"/>
  <c r="J81" i="6"/>
  <c r="I81" i="6"/>
  <c r="H81" i="6"/>
  <c r="D81" i="6"/>
  <c r="B81" i="6"/>
  <c r="N54" i="6"/>
  <c r="L54" i="6"/>
  <c r="K54" i="6"/>
  <c r="J54" i="6"/>
  <c r="I54" i="6"/>
  <c r="H54" i="6"/>
  <c r="D54" i="6"/>
  <c r="B54" i="6"/>
  <c r="N28" i="6"/>
  <c r="L28" i="6"/>
  <c r="K28" i="6"/>
  <c r="J28" i="6"/>
  <c r="I28" i="6"/>
  <c r="H28" i="6"/>
  <c r="D28" i="6"/>
  <c r="B28" i="6"/>
  <c r="B30" i="6" l="1"/>
  <c r="H30" i="6"/>
  <c r="B55" i="6"/>
  <c r="B29" i="6"/>
  <c r="B82" i="6"/>
  <c r="A111" i="4"/>
  <c r="D110" i="4"/>
  <c r="D109" i="4" s="1"/>
  <c r="A110" i="4"/>
  <c r="A109" i="4"/>
  <c r="A108" i="4"/>
  <c r="D107" i="4"/>
  <c r="A107" i="4"/>
  <c r="A106" i="4"/>
  <c r="A105" i="4"/>
  <c r="A104" i="4"/>
  <c r="D101" i="4"/>
  <c r="A102" i="4"/>
  <c r="A101" i="4"/>
  <c r="A100" i="4"/>
  <c r="D99" i="4"/>
  <c r="A99" i="4"/>
  <c r="A98" i="4"/>
  <c r="D97" i="4"/>
  <c r="A97" i="4"/>
  <c r="A96" i="4"/>
  <c r="A95" i="4"/>
  <c r="A94" i="4"/>
  <c r="D93" i="4"/>
  <c r="D92" i="4" s="1"/>
  <c r="D91" i="4" s="1"/>
  <c r="A93" i="4"/>
  <c r="A92" i="4"/>
  <c r="A91" i="4"/>
  <c r="A90" i="4"/>
  <c r="A89" i="4"/>
  <c r="D88" i="4"/>
  <c r="D87" i="4" s="1"/>
  <c r="D86" i="4" s="1"/>
  <c r="A88" i="4"/>
  <c r="A87" i="4"/>
  <c r="A86" i="4"/>
  <c r="A85" i="4"/>
  <c r="D84" i="4"/>
  <c r="D83" i="4" s="1"/>
  <c r="A84" i="4"/>
  <c r="A83" i="4"/>
  <c r="A82" i="4"/>
  <c r="D81" i="4"/>
  <c r="A81" i="4"/>
  <c r="A80" i="4"/>
  <c r="A79" i="4"/>
  <c r="A78" i="4"/>
  <c r="D77" i="4"/>
  <c r="A77" i="4"/>
  <c r="A76" i="4"/>
  <c r="A75" i="4"/>
  <c r="A74" i="4"/>
  <c r="A72" i="4"/>
  <c r="A71" i="4"/>
  <c r="D70" i="4"/>
  <c r="A70" i="4"/>
  <c r="A69" i="4"/>
  <c r="A68" i="4"/>
  <c r="D67" i="4"/>
  <c r="D66" i="4" s="1"/>
  <c r="A67" i="4"/>
  <c r="A66" i="4"/>
  <c r="A65" i="4"/>
  <c r="A64" i="4"/>
  <c r="A63" i="4"/>
  <c r="A62" i="4"/>
  <c r="D61" i="4"/>
  <c r="D60" i="4" s="1"/>
  <c r="D59" i="4" s="1"/>
  <c r="A61" i="4"/>
  <c r="A60" i="4"/>
  <c r="A59" i="4"/>
  <c r="A58" i="4"/>
  <c r="D57" i="4"/>
  <c r="A57" i="4"/>
  <c r="A56" i="4"/>
  <c r="A55" i="4"/>
  <c r="A53" i="4"/>
  <c r="A52" i="4"/>
  <c r="D51" i="4"/>
  <c r="A51" i="4"/>
  <c r="A50" i="4"/>
  <c r="A49" i="4"/>
  <c r="D48" i="4"/>
  <c r="A48" i="4"/>
  <c r="A47" i="4"/>
  <c r="D46" i="4"/>
  <c r="A46" i="4"/>
  <c r="A45" i="4"/>
  <c r="A44" i="4"/>
  <c r="D43" i="4"/>
  <c r="A43" i="4"/>
  <c r="A42" i="4"/>
  <c r="A41" i="4"/>
  <c r="A40" i="4"/>
  <c r="D39" i="4"/>
  <c r="A39" i="4"/>
  <c r="A38" i="4"/>
  <c r="D37" i="4"/>
  <c r="A37" i="4"/>
  <c r="A36" i="4"/>
  <c r="D35" i="4"/>
  <c r="A35" i="4"/>
  <c r="A34" i="4"/>
  <c r="D33" i="4"/>
  <c r="A33" i="4"/>
  <c r="A32" i="4"/>
  <c r="A31" i="4"/>
  <c r="A30" i="4"/>
  <c r="A29" i="4"/>
  <c r="A28" i="4"/>
  <c r="D27" i="4"/>
  <c r="A27" i="4"/>
  <c r="A26" i="4"/>
  <c r="A25" i="4"/>
  <c r="A24" i="4"/>
  <c r="A23" i="4"/>
  <c r="D22" i="4"/>
  <c r="A22" i="4"/>
  <c r="A21" i="4"/>
  <c r="A20" i="4"/>
  <c r="A19" i="4"/>
  <c r="D18" i="4"/>
  <c r="A18" i="4"/>
  <c r="A16" i="4"/>
  <c r="D15" i="4"/>
  <c r="A15" i="4"/>
  <c r="A14" i="4"/>
  <c r="A12" i="4"/>
  <c r="A9" i="4"/>
  <c r="D8" i="4"/>
  <c r="A8" i="4"/>
  <c r="A7" i="4"/>
  <c r="D6" i="4"/>
  <c r="D5" i="4" s="1"/>
  <c r="A6" i="4"/>
  <c r="A5" i="4"/>
  <c r="A4" i="4"/>
  <c r="A3" i="4"/>
  <c r="H12" i="3"/>
  <c r="H22" i="3" s="1"/>
  <c r="G12" i="3"/>
  <c r="G22" i="3" s="1"/>
  <c r="F12" i="3"/>
  <c r="F22" i="3" s="1"/>
  <c r="O73" i="10"/>
  <c r="O41" i="15" s="1"/>
  <c r="C73" i="10"/>
  <c r="C41" i="15" s="1"/>
  <c r="C58" i="8"/>
  <c r="C227" i="2"/>
  <c r="C226" i="2"/>
  <c r="O70" i="10"/>
  <c r="C70" i="10"/>
  <c r="C224" i="2"/>
  <c r="C225" i="2" s="1"/>
  <c r="C222" i="2"/>
  <c r="C221" i="2"/>
  <c r="C220" i="2"/>
  <c r="C219" i="2"/>
  <c r="C218" i="2"/>
  <c r="C217" i="2"/>
  <c r="O68" i="10"/>
  <c r="O39" i="15" s="1"/>
  <c r="C68" i="10"/>
  <c r="C39" i="15" s="1"/>
  <c r="C215" i="2"/>
  <c r="C66" i="10"/>
  <c r="C212" i="2"/>
  <c r="O65" i="10"/>
  <c r="C65" i="10"/>
  <c r="C209" i="2"/>
  <c r="C51" i="8" s="1"/>
  <c r="O61" i="10"/>
  <c r="C61" i="10"/>
  <c r="C203" i="2"/>
  <c r="C204" i="2" s="1"/>
  <c r="C48" i="8" s="1"/>
  <c r="C201" i="2"/>
  <c r="C200" i="2"/>
  <c r="C199" i="2"/>
  <c r="C198" i="2"/>
  <c r="C196" i="2"/>
  <c r="C195" i="2"/>
  <c r="C194" i="2"/>
  <c r="O58" i="10"/>
  <c r="C58" i="10"/>
  <c r="C192" i="2"/>
  <c r="C193" i="2" s="1"/>
  <c r="C45" i="8" s="1"/>
  <c r="O57" i="10"/>
  <c r="C57" i="10"/>
  <c r="C190" i="2"/>
  <c r="C191" i="2" s="1"/>
  <c r="C44" i="8" s="1"/>
  <c r="O53" i="10"/>
  <c r="C53" i="10"/>
  <c r="C172" i="2"/>
  <c r="C173" i="2" s="1"/>
  <c r="C41" i="8" s="1"/>
  <c r="C170" i="2"/>
  <c r="C168" i="2"/>
  <c r="O51" i="10"/>
  <c r="C51" i="10"/>
  <c r="C167" i="2"/>
  <c r="C39" i="8" s="1"/>
  <c r="C164" i="2"/>
  <c r="C163" i="2"/>
  <c r="O47" i="10"/>
  <c r="C47" i="10"/>
  <c r="C158" i="2"/>
  <c r="C36" i="8" s="1"/>
  <c r="C97" i="2"/>
  <c r="C96" i="2"/>
  <c r="C95" i="2"/>
  <c r="C93" i="2"/>
  <c r="C94" i="2" s="1"/>
  <c r="C91" i="2"/>
  <c r="C92" i="2" s="1"/>
  <c r="C90" i="2" s="1"/>
  <c r="C51" i="2"/>
  <c r="C49" i="2"/>
  <c r="C47" i="2"/>
  <c r="C45" i="2"/>
  <c r="C44" i="2"/>
  <c r="C43" i="2"/>
  <c r="C42" i="2"/>
  <c r="C41" i="2"/>
  <c r="O16" i="10"/>
  <c r="C16" i="10"/>
  <c r="C39" i="2"/>
  <c r="C40" i="2" s="1"/>
  <c r="C15" i="8" s="1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0" i="2"/>
  <c r="C19" i="2"/>
  <c r="C18" i="2"/>
  <c r="C17" i="2"/>
  <c r="C15" i="2"/>
  <c r="C14" i="2"/>
  <c r="O10" i="10"/>
  <c r="C10" i="10"/>
  <c r="C12" i="2"/>
  <c r="C13" i="2" s="1"/>
  <c r="C10" i="8" s="1"/>
  <c r="O9" i="10"/>
  <c r="C9" i="10"/>
  <c r="J30" i="6" l="1"/>
  <c r="O37" i="15"/>
  <c r="O36" i="15" s="1"/>
  <c r="C37" i="15"/>
  <c r="C36" i="15" s="1"/>
  <c r="C45" i="15" s="1"/>
  <c r="D69" i="4"/>
  <c r="D65" i="4" s="1"/>
  <c r="C165" i="2"/>
  <c r="C38" i="8" s="1"/>
  <c r="C49" i="10"/>
  <c r="O49" i="10"/>
  <c r="D21" i="4"/>
  <c r="O66" i="10"/>
  <c r="C213" i="2"/>
  <c r="C52" i="8" s="1"/>
  <c r="D76" i="4"/>
  <c r="D75" i="4" s="1"/>
  <c r="D106" i="4"/>
  <c r="D105" i="4" s="1"/>
  <c r="C216" i="2"/>
  <c r="C53" i="8" s="1"/>
  <c r="C21" i="8"/>
  <c r="C22" i="8"/>
  <c r="S22" i="8" s="1"/>
  <c r="D96" i="4"/>
  <c r="D95" i="4" s="1"/>
  <c r="D90" i="4" s="1"/>
  <c r="C59" i="10"/>
  <c r="C69" i="10"/>
  <c r="D14" i="4"/>
  <c r="O52" i="10"/>
  <c r="O60" i="10"/>
  <c r="O71" i="10"/>
  <c r="D50" i="4"/>
  <c r="R36" i="8"/>
  <c r="S36" i="8"/>
  <c r="R41" i="8"/>
  <c r="S41" i="8"/>
  <c r="R45" i="8"/>
  <c r="S45" i="8"/>
  <c r="S48" i="8"/>
  <c r="R48" i="8"/>
  <c r="R51" i="8"/>
  <c r="S51" i="8"/>
  <c r="R58" i="8"/>
  <c r="S58" i="8"/>
  <c r="C11" i="10"/>
  <c r="O13" i="10"/>
  <c r="O14" i="10"/>
  <c r="O15" i="10"/>
  <c r="O17" i="10"/>
  <c r="R39" i="8"/>
  <c r="S39" i="8"/>
  <c r="S44" i="8"/>
  <c r="R44" i="8"/>
  <c r="C55" i="8"/>
  <c r="S10" i="8"/>
  <c r="R10" i="8"/>
  <c r="O11" i="10"/>
  <c r="C13" i="10"/>
  <c r="C14" i="10"/>
  <c r="C15" i="10"/>
  <c r="S15" i="8"/>
  <c r="R15" i="8"/>
  <c r="C17" i="10"/>
  <c r="C197" i="2"/>
  <c r="C46" i="8" s="1"/>
  <c r="C228" i="2"/>
  <c r="C223" i="2"/>
  <c r="C202" i="2"/>
  <c r="C171" i="2"/>
  <c r="C21" i="2"/>
  <c r="C12" i="8" s="1"/>
  <c r="C28" i="2"/>
  <c r="C13" i="8" s="1"/>
  <c r="C38" i="2"/>
  <c r="C48" i="2"/>
  <c r="C16" i="8" s="1"/>
  <c r="C16" i="2"/>
  <c r="C11" i="8" s="1"/>
  <c r="L150" i="2"/>
  <c r="F150" i="2"/>
  <c r="N150" i="2"/>
  <c r="N236" i="2" s="1"/>
  <c r="K150" i="2"/>
  <c r="D150" i="2"/>
  <c r="I150" i="2"/>
  <c r="M150" i="2"/>
  <c r="D32" i="4"/>
  <c r="D42" i="4"/>
  <c r="C8" i="2" l="1"/>
  <c r="C7" i="2" s="1"/>
  <c r="O18" i="10"/>
  <c r="O10" i="15" s="1"/>
  <c r="O8" i="15" s="1"/>
  <c r="O7" i="15" s="1"/>
  <c r="O45" i="15" s="1"/>
  <c r="D4" i="4"/>
  <c r="C40" i="8"/>
  <c r="C35" i="8" s="1"/>
  <c r="C157" i="2"/>
  <c r="H3" i="4"/>
  <c r="H112" i="4" s="1"/>
  <c r="R52" i="8"/>
  <c r="S52" i="8"/>
  <c r="C20" i="8"/>
  <c r="C14" i="8"/>
  <c r="S14" i="8" s="1"/>
  <c r="L236" i="2"/>
  <c r="R53" i="8"/>
  <c r="S53" i="8"/>
  <c r="D236" i="2"/>
  <c r="R22" i="8"/>
  <c r="C60" i="10"/>
  <c r="C56" i="10" s="1"/>
  <c r="C52" i="10"/>
  <c r="D41" i="4"/>
  <c r="O69" i="10"/>
  <c r="O59" i="10"/>
  <c r="O56" i="10" s="1"/>
  <c r="S23" i="8"/>
  <c r="R23" i="8"/>
  <c r="C71" i="10"/>
  <c r="S38" i="8"/>
  <c r="R38" i="8"/>
  <c r="C189" i="2"/>
  <c r="C47" i="8"/>
  <c r="C43" i="8" s="1"/>
  <c r="C56" i="8"/>
  <c r="R55" i="8"/>
  <c r="S55" i="8"/>
  <c r="C206" i="2"/>
  <c r="C205" i="2" s="1"/>
  <c r="C54" i="8"/>
  <c r="S46" i="8"/>
  <c r="R46" i="8"/>
  <c r="S21" i="8"/>
  <c r="R21" i="8"/>
  <c r="S17" i="8"/>
  <c r="R17" i="8"/>
  <c r="S12" i="8"/>
  <c r="R12" i="8"/>
  <c r="S11" i="8"/>
  <c r="R11" i="8"/>
  <c r="S16" i="8"/>
  <c r="R16" i="8"/>
  <c r="S13" i="8"/>
  <c r="R13" i="8"/>
  <c r="F236" i="2"/>
  <c r="K236" i="2"/>
  <c r="M236" i="2"/>
  <c r="I236" i="2"/>
  <c r="C238" i="2" l="1"/>
  <c r="D3" i="4"/>
  <c r="D112" i="4" s="1"/>
  <c r="D115" i="4" s="1"/>
  <c r="C150" i="2"/>
  <c r="R40" i="8"/>
  <c r="R35" i="8" s="1"/>
  <c r="S40" i="8"/>
  <c r="C50" i="8"/>
  <c r="C49" i="8" s="1"/>
  <c r="C8" i="8"/>
  <c r="R20" i="8"/>
  <c r="R14" i="8"/>
  <c r="R8" i="8" s="1"/>
  <c r="S56" i="8"/>
  <c r="R56" i="8"/>
  <c r="R47" i="8"/>
  <c r="R43" i="8" s="1"/>
  <c r="S47" i="8"/>
  <c r="S35" i="8"/>
  <c r="S43" i="8"/>
  <c r="S54" i="8"/>
  <c r="R54" i="8"/>
  <c r="S8" i="8" l="1"/>
  <c r="C7" i="8"/>
  <c r="R7" i="8"/>
  <c r="C236" i="2"/>
  <c r="R50" i="8"/>
  <c r="R49" i="8" s="1"/>
  <c r="O77" i="10"/>
  <c r="C34" i="8"/>
  <c r="R34" i="8"/>
  <c r="S50" i="8"/>
  <c r="S34" i="8" l="1"/>
  <c r="S27" i="8" l="1"/>
  <c r="S20" i="8" l="1"/>
  <c r="S7" i="8" l="1"/>
  <c r="C77" i="10" l="1"/>
  <c r="R61" i="8"/>
  <c r="C61" i="8" l="1"/>
  <c r="S61" i="8" s="1"/>
  <c r="S49" i="8"/>
</calcChain>
</file>

<file path=xl/sharedStrings.xml><?xml version="1.0" encoding="utf-8"?>
<sst xmlns="http://schemas.openxmlformats.org/spreadsheetml/2006/main" count="1552" uniqueCount="474">
  <si>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</si>
  <si>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</si>
  <si>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</si>
  <si>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</si>
  <si>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</si>
  <si>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</si>
  <si>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</si>
  <si>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</si>
  <si>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</si>
  <si>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</si>
  <si>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</si>
  <si>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</si>
  <si>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</si>
  <si>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Ukupno prihodi i primici za 2019.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</si>
  <si>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</si>
  <si>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</si>
  <si>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</si>
  <si>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</si>
  <si>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</si>
  <si>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</si>
  <si>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</si>
  <si>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</si>
  <si>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</si>
  <si>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</si>
  <si>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</si>
  <si>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</si>
  <si>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</si>
  <si>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</si>
  <si>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</si>
  <si>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</si>
  <si>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</si>
  <si>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</si>
  <si>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</si>
  <si>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</si>
  <si>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</si>
  <si>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</si>
  <si>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</si>
  <si>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</si>
  <si>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</si>
  <si>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</si>
  <si>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</si>
  <si>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</si>
  <si>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</si>
  <si>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</si>
  <si>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</si>
  <si>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</si>
  <si>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</si>
  <si>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</si>
  <si>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</si>
  <si>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</si>
  <si>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</si>
  <si>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</si>
  <si>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</si>
  <si>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</si>
  <si>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</si>
  <si>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</si>
  <si>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</si>
  <si>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</si>
  <si>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</si>
  <si>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</si>
  <si>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</si>
  <si>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</si>
  <si>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</si>
  <si>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</si>
  <si>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</si>
  <si>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</si>
  <si>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</si>
  <si>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Materijal i sirovine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</si>
  <si>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</si>
  <si>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</si>
  <si>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</si>
  <si>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</si>
  <si>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</si>
  <si>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</si>
  <si>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</si>
  <si>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</si>
  <si>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</si>
  <si>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</si>
  <si>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</si>
  <si>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</si>
  <si>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</si>
  <si>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</si>
  <si>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</si>
  <si>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</si>
  <si>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</si>
  <si>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</si>
  <si>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</si>
  <si>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</si>
  <si>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</si>
  <si>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</si>
  <si>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</si>
  <si>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</si>
  <si>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</si>
  <si>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</si>
  <si>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</si>
  <si>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</si>
  <si>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</si>
  <si>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</si>
  <si>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</si>
  <si>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</si>
  <si>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</si>
  <si>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</si>
  <si>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</si>
  <si>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</si>
  <si>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</si>
  <si>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</si>
  <si>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</si>
  <si>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</si>
  <si>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</si>
  <si>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</si>
  <si>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</si>
  <si>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</si>
  <si>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</si>
  <si>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</si>
  <si>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</si>
  <si>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</si>
  <si>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</si>
  <si>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</si>
  <si>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</si>
  <si>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</si>
  <si>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</si>
  <si>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</si>
  <si>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</si>
  <si>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</si>
  <si>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</si>
  <si>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</si>
  <si>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</si>
  <si>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</si>
  <si>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</si>
  <si>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</si>
  <si>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</si>
  <si>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</si>
  <si>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</si>
  <si>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</si>
  <si>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</si>
  <si>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</si>
  <si>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</si>
  <si>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</si>
  <si>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</si>
  <si>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</si>
  <si>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</si>
  <si>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</si>
  <si>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</si>
  <si>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</si>
  <si>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</si>
  <si>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</si>
  <si>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</si>
  <si>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</si>
  <si>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</si>
  <si>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</si>
  <si>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</si>
  <si>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</si>
  <si>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</si>
  <si>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</si>
  <si>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</si>
  <si>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</si>
  <si>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</si>
  <si>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</si>
  <si>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</si>
  <si>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</si>
  <si>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</si>
  <si>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</si>
  <si>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</si>
  <si>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</si>
  <si>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</si>
  <si>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</si>
  <si>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</si>
  <si>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</si>
  <si>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</si>
  <si>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</si>
  <si>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</si>
  <si>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</si>
  <si>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</si>
  <si>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</si>
  <si>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</si>
  <si>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</si>
  <si>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</si>
  <si>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</si>
  <si>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</si>
  <si>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</si>
  <si>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</si>
  <si>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</si>
  <si>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</si>
  <si>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</si>
  <si>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</si>
  <si>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</si>
  <si>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</si>
  <si>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</si>
  <si>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</si>
  <si>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</si>
  <si>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</si>
  <si>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</si>
  <si>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</si>
  <si>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</si>
  <si>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</si>
  <si>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</si>
  <si>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</si>
  <si>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</si>
  <si>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</si>
  <si>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</si>
  <si>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</si>
  <si>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</si>
  <si>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</si>
  <si>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</si>
  <si>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</si>
  <si>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</si>
  <si>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</si>
  <si>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</si>
  <si>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</si>
  <si>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</si>
  <si>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</si>
  <si>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</si>
  <si>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</si>
  <si>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</si>
  <si>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</si>
  <si>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</si>
  <si>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</si>
  <si>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</si>
  <si>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</si>
  <si>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</si>
  <si>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</si>
  <si>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</si>
  <si>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</si>
  <si>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</si>
  <si>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</si>
  <si>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</si>
  <si>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</si>
  <si>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</si>
  <si>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</si>
  <si>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</si>
  <si>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</si>
  <si>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</si>
  <si>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</si>
  <si>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</si>
  <si>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</si>
  <si>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</si>
  <si>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</si>
  <si>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</si>
  <si>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</si>
  <si>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</si>
  <si>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</si>
  <si>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</si>
  <si>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</si>
  <si>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</si>
  <si>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</si>
  <si>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</si>
  <si>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</si>
  <si>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</si>
  <si>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</si>
  <si>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</si>
  <si>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</si>
  <si>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</si>
  <si>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</si>
  <si>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</si>
  <si>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</si>
  <si>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</si>
  <si>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</si>
  <si>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</si>
  <si>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</si>
  <si>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</si>
  <si>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</si>
  <si>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</si>
  <si>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</si>
  <si>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</si>
  <si>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</si>
  <si>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</si>
  <si>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</si>
  <si>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</si>
  <si>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</si>
  <si>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</si>
  <si>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</si>
  <si>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</si>
  <si>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</si>
  <si>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</si>
  <si>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</si>
  <si>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</si>
  <si>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</si>
  <si>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</si>
  <si>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</si>
  <si>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</si>
  <si>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</si>
  <si>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</si>
  <si>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</si>
  <si>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</si>
  <si>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</si>
  <si>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</si>
  <si>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</si>
  <si>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</si>
  <si>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</si>
  <si>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</si>
  <si>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</si>
  <si>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</si>
  <si>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</si>
  <si>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</si>
  <si>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</si>
  <si>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</si>
  <si>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</si>
  <si>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</si>
  <si>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</si>
  <si>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</si>
  <si>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</si>
  <si>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</si>
  <si>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</si>
  <si>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</si>
  <si>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</si>
  <si>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</si>
  <si>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</si>
  <si>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</si>
  <si>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</si>
  <si>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</si>
  <si>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</si>
  <si>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</si>
  <si>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</si>
  <si>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</si>
  <si>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</si>
  <si>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</si>
  <si>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</si>
  <si>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</si>
  <si>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</si>
  <si>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</si>
  <si>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</si>
  <si>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</si>
  <si>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</si>
  <si>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</si>
  <si>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</si>
  <si>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</si>
  <si>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</si>
  <si>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</si>
  <si>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</si>
  <si>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</si>
  <si>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</si>
  <si>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</si>
  <si>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</si>
  <si>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</si>
  <si>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</si>
  <si>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</si>
  <si>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</si>
  <si>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</si>
  <si>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</si>
  <si>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</si>
  <si>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</si>
  <si>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</si>
  <si>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</si>
  <si>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</si>
  <si>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</si>
  <si>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</si>
  <si>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</si>
  <si>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</si>
  <si>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</si>
  <si>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</si>
  <si>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</si>
  <si>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</si>
  <si>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</si>
  <si>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</si>
  <si>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</si>
  <si>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</si>
  <si>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</si>
  <si>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</si>
  <si>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</si>
  <si>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</si>
  <si>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</si>
  <si>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</si>
  <si>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</si>
  <si>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</si>
  <si>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</si>
  <si>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</si>
  <si>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</si>
  <si>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</si>
  <si>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</si>
  <si>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</si>
  <si>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</si>
  <si>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</si>
  <si>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</si>
  <si>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</si>
  <si>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</si>
  <si>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</si>
  <si>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</si>
  <si>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</si>
  <si>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</si>
  <si>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</si>
  <si>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</si>
  <si>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</si>
  <si>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</si>
  <si>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</si>
  <si>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</si>
  <si>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</si>
  <si>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</si>
  <si>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</si>
  <si>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</si>
  <si>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</si>
  <si>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</si>
  <si>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</si>
  <si>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</si>
  <si>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</si>
  <si>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</si>
  <si>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</si>
  <si>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</si>
  <si>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</si>
  <si>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</si>
  <si>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</si>
  <si>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</si>
  <si>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</si>
  <si>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</si>
  <si>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</si>
  <si>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PROJEKCIJA PLANA ZA 2020.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</si>
  <si>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</si>
  <si>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</si>
  <si>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</si>
  <si>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</si>
  <si>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</si>
  <si>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</si>
  <si>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</si>
  <si>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</si>
  <si>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</si>
  <si>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</si>
  <si>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</si>
  <si>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Plan 2019.</t>
  </si>
  <si>
    <t>Plan 2020.</t>
  </si>
  <si>
    <t>Ukupno prihodi i primici za 2020.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</si>
  <si>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</si>
  <si>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</si>
  <si>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</si>
  <si>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</si>
  <si>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</si>
  <si>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</si>
  <si>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</si>
  <si>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Prijedlog plana 
za 2019.</t>
  </si>
  <si>
    <t>Projekcija plana
za 2020.</t>
  </si>
  <si>
    <t>Projekcija plana 
za 2021.</t>
  </si>
  <si>
    <t>PROJEKCIJA PLANA ZA 2021.</t>
  </si>
  <si>
    <t>2021.</t>
  </si>
  <si>
    <t>Plan 2021.</t>
  </si>
  <si>
    <t>4452 - DEC</t>
  </si>
  <si>
    <t>417-PGZ višak</t>
  </si>
  <si>
    <t>417 - PGŽ višak</t>
  </si>
  <si>
    <t>Ukupno prihodi i primici za 2021.</t>
  </si>
  <si>
    <t>Specijalizacije -EU projekti</t>
  </si>
  <si>
    <t>417-PGŽ višak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</si>
  <si>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</si>
  <si>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</si>
  <si>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</si>
  <si>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</si>
  <si>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</si>
  <si>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92211 - izv 321</t>
  </si>
  <si>
    <t>92221- izv 521</t>
  </si>
  <si>
    <t>Višak 2018</t>
  </si>
  <si>
    <t>VIŠAK/MANJAK IZ PRETHODNE(IH) GODINE KOJI ĆE SE POKRITI/RASPOREDITI izvor 321</t>
  </si>
  <si>
    <t>VIŠAK/MANJAK IZ PRETHODNE(IH) GODINE KOJI ĆE SE POKRITI/RASPOREDITI izvor 521</t>
  </si>
  <si>
    <t>922 izvor 321</t>
  </si>
  <si>
    <t>922 izvor 521</t>
  </si>
  <si>
    <t>92 izvor 321</t>
  </si>
  <si>
    <t>92 izvor 521</t>
  </si>
  <si>
    <t>Kapitalne donacije od trgovaćkih društava</t>
  </si>
  <si>
    <t>Kapitalne donacije od fizičkih osoba</t>
  </si>
  <si>
    <t>R 1 - Plana 2019.</t>
  </si>
  <si>
    <t>417 -  višak zdrav.usta.</t>
  </si>
  <si>
    <t>512 -PGŽ - Ministarst.</t>
  </si>
  <si>
    <t>417- viška.zdrv</t>
  </si>
  <si>
    <t>R 2 - Plana 2019.</t>
  </si>
  <si>
    <t>Službena radna i zaštitna odjeća i obuća</t>
  </si>
  <si>
    <t>418 - prenesena</t>
  </si>
  <si>
    <t>418-- prenesena</t>
  </si>
  <si>
    <t>R 3 - Plana 2019.</t>
  </si>
  <si>
    <t>R 4 - Plana 2019.</t>
  </si>
  <si>
    <t>481 - prenesena</t>
  </si>
  <si>
    <t>R 5  PLANA ZA 2019.</t>
  </si>
  <si>
    <t>R 5  - 2019.</t>
  </si>
  <si>
    <t xml:space="preserve"> R 5 - 2019.</t>
  </si>
  <si>
    <t>R 5 - Plana 2019.</t>
  </si>
  <si>
    <t xml:space="preserve"> R 5  PLANA  ZA 2019.</t>
  </si>
  <si>
    <t xml:space="preserve"> R 4 Plana 2019.</t>
  </si>
  <si>
    <t>FINANCIJSKI PLANA (proračunski korisnik)  R 5 ZA 2019.                                                                                                                                      PROJEKCIJA PLANA ZA  2020. I 2021. GODINU</t>
  </si>
  <si>
    <t>Razlika R 4 Financijskog plan 2019  - R 5 Financijski plana 2019.</t>
  </si>
  <si>
    <t>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</si>
</sst>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4" x14ac:knownFonts="1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000000"/>
      <name val="MS Sans Serif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617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/>
    <xf numFmtId="4" fontId="3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wrapText="1"/>
    </xf>
    <xf numFmtId="4" fontId="3" fillId="0" borderId="13" xfId="0" applyNumberFormat="1" applyFont="1" applyBorder="1"/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0" fontId="36" fillId="0" borderId="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left" wrapText="1"/>
    </xf>
    <xf numFmtId="4" fontId="34" fillId="0" borderId="12" xfId="0" applyNumberFormat="1" applyFont="1" applyBorder="1" applyAlignment="1">
      <alignment horizontal="left" wrapText="1"/>
    </xf>
    <xf numFmtId="4" fontId="34" fillId="0" borderId="12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/>
    <xf numFmtId="4" fontId="34" fillId="0" borderId="12" xfId="0" applyNumberFormat="1" applyFont="1" applyBorder="1" applyAlignment="1">
      <alignment horizontal="center" wrapText="1"/>
    </xf>
    <xf numFmtId="1" fontId="35" fillId="0" borderId="13" xfId="0" applyNumberFormat="1" applyFont="1" applyBorder="1" applyAlignment="1">
      <alignment wrapText="1"/>
    </xf>
    <xf numFmtId="4" fontId="34" fillId="0" borderId="13" xfId="0" applyNumberFormat="1" applyFont="1" applyBorder="1"/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7" xfId="0" applyNumberFormat="1" applyFont="1" applyBorder="1" applyAlignment="1">
      <alignment horizontal="left" wrapText="1"/>
    </xf>
    <xf numFmtId="0" fontId="35" fillId="0" borderId="8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26" fillId="0" borderId="0" xfId="2" applyFont="1"/>
    <xf numFmtId="0" fontId="41" fillId="0" borderId="0" xfId="2" applyFont="1"/>
    <xf numFmtId="0" fontId="40" fillId="0" borderId="0" xfId="2" applyFont="1" applyAlignment="1">
      <alignment horizontal="left" wrapText="1"/>
    </xf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0" fontId="12" fillId="11" borderId="19" xfId="2" applyFont="1" applyFill="1" applyBorder="1" applyAlignment="1">
      <alignment horizontal="left"/>
    </xf>
    <xf numFmtId="0" fontId="3" fillId="11" borderId="20" xfId="2" applyFont="1" applyFill="1" applyBorder="1"/>
    <xf numFmtId="3" fontId="25" fillId="0" borderId="12" xfId="2" applyNumberFormat="1" applyFont="1" applyBorder="1" applyAlignment="1">
      <alignment horizontal="right" wrapText="1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25" fillId="0" borderId="0" xfId="0" applyFont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/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0" fontId="53" fillId="0" borderId="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left" wrapText="1"/>
    </xf>
    <xf numFmtId="4" fontId="51" fillId="0" borderId="12" xfId="0" applyNumberFormat="1" applyFont="1" applyBorder="1" applyAlignment="1">
      <alignment horizontal="left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/>
    <xf numFmtId="4" fontId="51" fillId="0" borderId="12" xfId="0" applyNumberFormat="1" applyFont="1" applyBorder="1" applyAlignment="1">
      <alignment horizontal="center" wrapText="1"/>
    </xf>
    <xf numFmtId="1" fontId="52" fillId="0" borderId="13" xfId="0" applyNumberFormat="1" applyFont="1" applyBorder="1" applyAlignment="1">
      <alignment wrapText="1"/>
    </xf>
    <xf numFmtId="4" fontId="51" fillId="0" borderId="13" xfId="0" applyNumberFormat="1" applyFont="1" applyBorder="1"/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1" fontId="52" fillId="0" borderId="3" xfId="0" applyNumberFormat="1" applyFont="1" applyBorder="1" applyAlignment="1">
      <alignment horizontal="left" wrapText="1"/>
    </xf>
    <xf numFmtId="1" fontId="52" fillId="0" borderId="7" xfId="0" applyNumberFormat="1" applyFont="1" applyBorder="1" applyAlignment="1">
      <alignment horizontal="left" wrapText="1"/>
    </xf>
    <xf numFmtId="0" fontId="52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25" xfId="0" applyFont="1" applyBorder="1" applyAlignment="1">
      <alignment horizontal="center" vertical="center" wrapText="1"/>
    </xf>
    <xf numFmtId="1" fontId="52" fillId="0" borderId="1" xfId="0" applyNumberFormat="1" applyFont="1" applyBorder="1" applyAlignment="1">
      <alignment horizontal="left" wrapText="1"/>
    </xf>
    <xf numFmtId="0" fontId="30" fillId="0" borderId="3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6" fillId="0" borderId="0" xfId="0" applyFont="1"/>
    <xf numFmtId="0" fontId="55" fillId="0" borderId="0" xfId="0" applyFont="1" applyAlignment="1">
      <alignment horizontal="center" vertical="center"/>
    </xf>
    <xf numFmtId="0" fontId="57" fillId="0" borderId="0" xfId="0" applyFont="1"/>
    <xf numFmtId="0" fontId="58" fillId="2" borderId="2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16" xfId="0" applyFont="1" applyBorder="1" applyAlignment="1">
      <alignment horizontal="center"/>
    </xf>
    <xf numFmtId="0" fontId="57" fillId="0" borderId="5" xfId="0" applyFont="1" applyBorder="1" applyAlignment="1">
      <alignment wrapText="1"/>
    </xf>
    <xf numFmtId="0" fontId="57" fillId="0" borderId="5" xfId="0" applyFont="1" applyBorder="1"/>
    <xf numFmtId="0" fontId="59" fillId="0" borderId="5" xfId="0" applyFont="1" applyBorder="1" applyAlignment="1">
      <alignment horizontal="center"/>
    </xf>
    <xf numFmtId="0" fontId="59" fillId="0" borderId="5" xfId="0" applyFont="1" applyBorder="1"/>
    <xf numFmtId="0" fontId="59" fillId="0" borderId="17" xfId="0" applyFont="1" applyBorder="1"/>
    <xf numFmtId="0" fontId="59" fillId="0" borderId="17" xfId="0" applyFont="1" applyBorder="1" applyAlignment="1">
      <alignment horizontal="center"/>
    </xf>
    <xf numFmtId="0" fontId="60" fillId="0" borderId="17" xfId="0" applyFont="1" applyBorder="1" applyAlignment="1">
      <alignment wrapText="1"/>
    </xf>
    <xf numFmtId="0" fontId="59" fillId="0" borderId="12" xfId="0" applyFont="1" applyBorder="1" applyAlignment="1">
      <alignment horizontal="center"/>
    </xf>
    <xf numFmtId="0" fontId="57" fillId="0" borderId="12" xfId="0" applyFont="1" applyBorder="1" applyAlignment="1">
      <alignment wrapText="1"/>
    </xf>
    <xf numFmtId="0" fontId="57" fillId="0" borderId="12" xfId="0" applyFont="1" applyBorder="1"/>
    <xf numFmtId="0" fontId="59" fillId="6" borderId="12" xfId="0" applyFont="1" applyFill="1" applyBorder="1" applyAlignment="1">
      <alignment horizontal="center"/>
    </xf>
    <xf numFmtId="0" fontId="59" fillId="6" borderId="12" xfId="0" applyFont="1" applyFill="1" applyBorder="1" applyAlignment="1">
      <alignment wrapText="1"/>
    </xf>
    <xf numFmtId="4" fontId="59" fillId="6" borderId="12" xfId="0" applyNumberFormat="1" applyFont="1" applyFill="1" applyBorder="1"/>
    <xf numFmtId="3" fontId="59" fillId="6" borderId="12" xfId="0" applyNumberFormat="1" applyFont="1" applyFill="1" applyBorder="1"/>
    <xf numFmtId="4" fontId="61" fillId="12" borderId="12" xfId="0" applyNumberFormat="1" applyFont="1" applyFill="1" applyBorder="1"/>
    <xf numFmtId="0" fontId="59" fillId="7" borderId="12" xfId="0" applyFont="1" applyFill="1" applyBorder="1" applyAlignment="1">
      <alignment horizontal="center"/>
    </xf>
    <xf numFmtId="0" fontId="59" fillId="7" borderId="12" xfId="0" applyFont="1" applyFill="1" applyBorder="1" applyAlignment="1">
      <alignment wrapText="1"/>
    </xf>
    <xf numFmtId="4" fontId="59" fillId="7" borderId="12" xfId="0" applyNumberFormat="1" applyFont="1" applyFill="1" applyBorder="1"/>
    <xf numFmtId="3" fontId="59" fillId="7" borderId="12" xfId="0" applyNumberFormat="1" applyFont="1" applyFill="1" applyBorder="1"/>
    <xf numFmtId="0" fontId="57" fillId="0" borderId="12" xfId="0" applyFont="1" applyBorder="1" applyAlignment="1">
      <alignment horizontal="center"/>
    </xf>
    <xf numFmtId="4" fontId="57" fillId="0" borderId="12" xfId="0" applyNumberFormat="1" applyFont="1" applyBorder="1"/>
    <xf numFmtId="3" fontId="57" fillId="0" borderId="12" xfId="0" applyNumberFormat="1" applyFont="1" applyBorder="1"/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 wrapText="1"/>
    </xf>
    <xf numFmtId="4" fontId="61" fillId="0" borderId="12" xfId="0" applyNumberFormat="1" applyFont="1" applyBorder="1"/>
    <xf numFmtId="4" fontId="62" fillId="0" borderId="12" xfId="0" applyNumberFormat="1" applyFont="1" applyBorder="1"/>
    <xf numFmtId="3" fontId="62" fillId="0" borderId="12" xfId="0" applyNumberFormat="1" applyFont="1" applyBorder="1"/>
    <xf numFmtId="4" fontId="57" fillId="6" borderId="12" xfId="0" applyNumberFormat="1" applyFont="1" applyFill="1" applyBorder="1"/>
    <xf numFmtId="0" fontId="57" fillId="0" borderId="18" xfId="0" applyFont="1" applyBorder="1" applyAlignment="1">
      <alignment horizontal="center"/>
    </xf>
    <xf numFmtId="0" fontId="57" fillId="0" borderId="18" xfId="0" applyFont="1" applyBorder="1" applyAlignment="1">
      <alignment wrapText="1"/>
    </xf>
    <xf numFmtId="4" fontId="57" fillId="0" borderId="18" xfId="0" applyNumberFormat="1" applyFont="1" applyBorder="1"/>
    <xf numFmtId="3" fontId="57" fillId="0" borderId="18" xfId="0" applyNumberFormat="1" applyFont="1" applyBorder="1"/>
    <xf numFmtId="0" fontId="59" fillId="0" borderId="14" xfId="0" applyFont="1" applyBorder="1" applyAlignment="1">
      <alignment horizontal="center"/>
    </xf>
    <xf numFmtId="0" fontId="59" fillId="0" borderId="5" xfId="0" applyFont="1" applyBorder="1" applyAlignment="1">
      <alignment wrapText="1"/>
    </xf>
    <xf numFmtId="4" fontId="57" fillId="0" borderId="5" xfId="0" applyNumberFormat="1" applyFont="1" applyBorder="1"/>
    <xf numFmtId="14" fontId="63" fillId="0" borderId="0" xfId="0" applyNumberFormat="1" applyFont="1" applyAlignment="1">
      <alignment wrapText="1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63" fillId="0" borderId="0" xfId="0" applyFont="1"/>
    <xf numFmtId="0" fontId="65" fillId="0" borderId="0" xfId="0" applyFont="1"/>
    <xf numFmtId="0" fontId="66" fillId="0" borderId="0" xfId="1" applyFont="1" applyAlignment="1">
      <alignment horizontal="left" indent="1"/>
    </xf>
    <xf numFmtId="0" fontId="67" fillId="9" borderId="27" xfId="1" applyFont="1" applyFill="1" applyBorder="1" applyAlignment="1">
      <alignment wrapText="1"/>
    </xf>
    <xf numFmtId="4" fontId="67" fillId="9" borderId="27" xfId="1" applyNumberFormat="1" applyFont="1" applyFill="1" applyBorder="1" applyAlignment="1">
      <alignment horizontal="right" wrapText="1"/>
    </xf>
    <xf numFmtId="0" fontId="68" fillId="9" borderId="27" xfId="1" applyFont="1" applyFill="1" applyBorder="1" applyAlignment="1">
      <alignment wrapText="1"/>
    </xf>
    <xf numFmtId="4" fontId="69" fillId="9" borderId="27" xfId="1" applyNumberFormat="1" applyFont="1" applyFill="1" applyBorder="1" applyAlignment="1">
      <alignment horizontal="right" wrapText="1"/>
    </xf>
    <xf numFmtId="0" fontId="70" fillId="9" borderId="27" xfId="1" applyFont="1" applyFill="1" applyBorder="1" applyAlignment="1">
      <alignment wrapText="1"/>
    </xf>
    <xf numFmtId="4" fontId="71" fillId="9" borderId="27" xfId="1" applyNumberFormat="1" applyFont="1" applyFill="1" applyBorder="1" applyAlignment="1">
      <alignment horizontal="right" wrapText="1"/>
    </xf>
    <xf numFmtId="0" fontId="68" fillId="9" borderId="27" xfId="1" applyFont="1" applyFill="1" applyBorder="1" applyAlignment="1">
      <alignment horizontal="left" wrapText="1"/>
    </xf>
    <xf numFmtId="0" fontId="70" fillId="9" borderId="27" xfId="1" applyFont="1" applyFill="1" applyBorder="1" applyAlignment="1">
      <alignment horizontal="left" wrapText="1"/>
    </xf>
    <xf numFmtId="0" fontId="67" fillId="9" borderId="27" xfId="1" applyFont="1" applyFill="1" applyBorder="1" applyAlignment="1">
      <alignment horizontal="left" wrapText="1"/>
    </xf>
    <xf numFmtId="4" fontId="72" fillId="0" borderId="0" xfId="0" applyNumberFormat="1" applyFont="1"/>
    <xf numFmtId="0" fontId="74" fillId="0" borderId="0" xfId="0" applyFont="1"/>
    <xf numFmtId="0" fontId="73" fillId="0" borderId="0" xfId="0" applyFont="1" applyAlignment="1">
      <alignment horizontal="center" vertical="center"/>
    </xf>
    <xf numFmtId="0" fontId="75" fillId="0" borderId="0" xfId="0" applyFont="1"/>
    <xf numFmtId="0" fontId="76" fillId="2" borderId="2" xfId="0" applyFont="1" applyFill="1" applyBorder="1" applyAlignment="1">
      <alignment horizontal="center" vertical="center" wrapText="1"/>
    </xf>
    <xf numFmtId="0" fontId="76" fillId="2" borderId="15" xfId="0" applyFont="1" applyFill="1" applyBorder="1" applyAlignment="1">
      <alignment horizontal="center" vertical="center" wrapText="1"/>
    </xf>
    <xf numFmtId="0" fontId="76" fillId="4" borderId="5" xfId="0" applyFont="1" applyFill="1" applyBorder="1" applyAlignment="1">
      <alignment horizontal="center" vertical="center" wrapText="1"/>
    </xf>
    <xf numFmtId="0" fontId="76" fillId="5" borderId="5" xfId="0" applyFont="1" applyFill="1" applyBorder="1" applyAlignment="1">
      <alignment horizontal="center" vertical="center" wrapText="1"/>
    </xf>
    <xf numFmtId="0" fontId="76" fillId="5" borderId="6" xfId="0" applyFont="1" applyFill="1" applyBorder="1" applyAlignment="1">
      <alignment horizontal="center" vertical="center" wrapText="1"/>
    </xf>
    <xf numFmtId="0" fontId="77" fillId="0" borderId="0" xfId="0" applyFont="1"/>
    <xf numFmtId="0" fontId="77" fillId="0" borderId="16" xfId="0" applyFont="1" applyBorder="1" applyAlignment="1">
      <alignment horizontal="center"/>
    </xf>
    <xf numFmtId="0" fontId="75" fillId="0" borderId="5" xfId="0" applyFont="1" applyBorder="1" applyAlignment="1">
      <alignment wrapText="1"/>
    </xf>
    <xf numFmtId="0" fontId="75" fillId="0" borderId="5" xfId="0" applyFont="1" applyBorder="1"/>
    <xf numFmtId="0" fontId="77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wrapText="1"/>
    </xf>
    <xf numFmtId="0" fontId="77" fillId="0" borderId="5" xfId="0" applyFont="1" applyBorder="1" applyAlignment="1">
      <alignment horizontal="center"/>
    </xf>
    <xf numFmtId="0" fontId="77" fillId="0" borderId="5" xfId="0" applyFont="1" applyBorder="1"/>
    <xf numFmtId="0" fontId="77" fillId="0" borderId="17" xfId="0" applyFont="1" applyBorder="1" applyAlignment="1">
      <alignment horizontal="center"/>
    </xf>
    <xf numFmtId="0" fontId="78" fillId="0" borderId="17" xfId="0" applyFont="1" applyBorder="1" applyAlignment="1">
      <alignment wrapText="1"/>
    </xf>
    <xf numFmtId="0" fontId="77" fillId="0" borderId="17" xfId="0" applyFont="1" applyBorder="1"/>
    <xf numFmtId="0" fontId="77" fillId="0" borderId="12" xfId="0" applyFont="1" applyBorder="1" applyAlignment="1">
      <alignment horizontal="center"/>
    </xf>
    <xf numFmtId="0" fontId="75" fillId="0" borderId="12" xfId="0" applyFont="1" applyBorder="1" applyAlignment="1">
      <alignment wrapText="1"/>
    </xf>
    <xf numFmtId="0" fontId="75" fillId="0" borderId="12" xfId="0" applyFont="1" applyBorder="1"/>
    <xf numFmtId="0" fontId="77" fillId="6" borderId="12" xfId="0" applyFont="1" applyFill="1" applyBorder="1" applyAlignment="1">
      <alignment horizontal="center"/>
    </xf>
    <xf numFmtId="0" fontId="77" fillId="6" borderId="12" xfId="0" applyFont="1" applyFill="1" applyBorder="1" applyAlignment="1">
      <alignment wrapText="1"/>
    </xf>
    <xf numFmtId="4" fontId="77" fillId="6" borderId="12" xfId="0" applyNumberFormat="1" applyFont="1" applyFill="1" applyBorder="1"/>
    <xf numFmtId="0" fontId="77" fillId="7" borderId="12" xfId="0" applyFont="1" applyFill="1" applyBorder="1" applyAlignment="1">
      <alignment horizontal="center"/>
    </xf>
    <xf numFmtId="0" fontId="77" fillId="7" borderId="12" xfId="0" applyFont="1" applyFill="1" applyBorder="1" applyAlignment="1">
      <alignment wrapText="1"/>
    </xf>
    <xf numFmtId="4" fontId="77" fillId="7" borderId="12" xfId="0" applyNumberFormat="1" applyFont="1" applyFill="1" applyBorder="1"/>
    <xf numFmtId="0" fontId="75" fillId="0" borderId="12" xfId="0" applyFont="1" applyBorder="1" applyAlignment="1">
      <alignment horizontal="center"/>
    </xf>
    <xf numFmtId="4" fontId="75" fillId="0" borderId="12" xfId="0" applyNumberFormat="1" applyFont="1" applyBorder="1"/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wrapText="1"/>
    </xf>
    <xf numFmtId="4" fontId="80" fillId="0" borderId="12" xfId="0" applyNumberFormat="1" applyFont="1" applyBorder="1"/>
    <xf numFmtId="4" fontId="79" fillId="0" borderId="12" xfId="0" applyNumberFormat="1" applyFont="1" applyBorder="1"/>
    <xf numFmtId="4" fontId="79" fillId="12" borderId="12" xfId="0" applyNumberFormat="1" applyFont="1" applyFill="1" applyBorder="1"/>
    <xf numFmtId="4" fontId="75" fillId="7" borderId="12" xfId="0" applyNumberFormat="1" applyFont="1" applyFill="1" applyBorder="1"/>
    <xf numFmtId="0" fontId="75" fillId="0" borderId="18" xfId="0" applyFont="1" applyBorder="1" applyAlignment="1">
      <alignment horizontal="center"/>
    </xf>
    <xf numFmtId="0" fontId="75" fillId="0" borderId="18" xfId="0" applyFont="1" applyBorder="1" applyAlignment="1">
      <alignment wrapText="1"/>
    </xf>
    <xf numFmtId="4" fontId="75" fillId="0" borderId="18" xfId="0" applyNumberFormat="1" applyFont="1" applyBorder="1"/>
    <xf numFmtId="0" fontId="79" fillId="0" borderId="29" xfId="0" applyFont="1" applyBorder="1" applyAlignment="1">
      <alignment horizontal="center"/>
    </xf>
    <xf numFmtId="0" fontId="79" fillId="0" borderId="30" xfId="0" applyFont="1" applyBorder="1" applyAlignment="1">
      <alignment wrapText="1"/>
    </xf>
    <xf numFmtId="4" fontId="80" fillId="0" borderId="18" xfId="0" applyNumberFormat="1" applyFont="1" applyBorder="1"/>
    <xf numFmtId="0" fontId="77" fillId="0" borderId="14" xfId="0" applyFont="1" applyBorder="1" applyAlignment="1">
      <alignment horizontal="center"/>
    </xf>
    <xf numFmtId="0" fontId="77" fillId="0" borderId="5" xfId="0" applyFont="1" applyBorder="1" applyAlignment="1">
      <alignment wrapText="1"/>
    </xf>
    <xf numFmtId="4" fontId="75" fillId="0" borderId="5" xfId="0" applyNumberFormat="1" applyFont="1" applyBorder="1"/>
    <xf numFmtId="0" fontId="81" fillId="0" borderId="0" xfId="0" applyFont="1" applyAlignment="1">
      <alignment horizontal="center"/>
    </xf>
    <xf numFmtId="0" fontId="82" fillId="0" borderId="0" xfId="0" applyFont="1" applyAlignment="1">
      <alignment wrapText="1"/>
    </xf>
    <xf numFmtId="0" fontId="82" fillId="0" borderId="0" xfId="0" applyFont="1"/>
    <xf numFmtId="0" fontId="83" fillId="0" borderId="0" xfId="0" applyFont="1"/>
    <xf numFmtId="0" fontId="84" fillId="0" borderId="0" xfId="0" applyFont="1" applyAlignment="1">
      <alignment horizontal="right" vertical="center"/>
    </xf>
    <xf numFmtId="0" fontId="86" fillId="0" borderId="2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85" fillId="2" borderId="28" xfId="0" applyFont="1" applyFill="1" applyBorder="1" applyAlignment="1">
      <alignment horizontal="left" vertical="center" wrapText="1"/>
    </xf>
    <xf numFmtId="0" fontId="86" fillId="2" borderId="21" xfId="0" applyFont="1" applyFill="1" applyBorder="1" applyAlignment="1">
      <alignment horizontal="left" wrapText="1"/>
    </xf>
    <xf numFmtId="4" fontId="86" fillId="2" borderId="21" xfId="0" applyNumberFormat="1" applyFont="1" applyFill="1" applyBorder="1" applyAlignment="1">
      <alignment vertical="center" wrapText="1"/>
    </xf>
    <xf numFmtId="0" fontId="86" fillId="0" borderId="0" xfId="0" applyFont="1" applyAlignment="1">
      <alignment horizontal="left" indent="3"/>
    </xf>
    <xf numFmtId="0" fontId="87" fillId="0" borderId="0" xfId="0" applyFont="1" applyAlignment="1">
      <alignment horizontal="right" vertical="center"/>
    </xf>
    <xf numFmtId="0" fontId="85" fillId="2" borderId="12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left" indent="3"/>
    </xf>
    <xf numFmtId="0" fontId="87" fillId="2" borderId="21" xfId="0" applyFont="1" applyFill="1" applyBorder="1" applyAlignment="1">
      <alignment horizontal="left" wrapText="1"/>
    </xf>
    <xf numFmtId="4" fontId="88" fillId="2" borderId="21" xfId="0" applyNumberFormat="1" applyFont="1" applyFill="1" applyBorder="1" applyAlignment="1">
      <alignment vertical="center" wrapText="1"/>
    </xf>
    <xf numFmtId="0" fontId="89" fillId="2" borderId="12" xfId="0" applyFont="1" applyFill="1" applyBorder="1" applyAlignment="1">
      <alignment horizontal="left" vertical="center" wrapText="1"/>
    </xf>
    <xf numFmtId="0" fontId="90" fillId="2" borderId="21" xfId="0" applyFont="1" applyFill="1" applyBorder="1" applyAlignment="1">
      <alignment horizontal="left" wrapText="1"/>
    </xf>
    <xf numFmtId="4" fontId="91" fillId="2" borderId="21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 indent="9"/>
    </xf>
    <xf numFmtId="0" fontId="92" fillId="0" borderId="0" xfId="0" applyFont="1" applyAlignment="1">
      <alignment horizontal="right" vertical="center"/>
    </xf>
    <xf numFmtId="0" fontId="93" fillId="2" borderId="12" xfId="0" applyFont="1" applyFill="1" applyBorder="1" applyAlignment="1">
      <alignment horizontal="left" vertical="center" wrapText="1"/>
    </xf>
    <xf numFmtId="0" fontId="92" fillId="2" borderId="21" xfId="0" applyFont="1" applyFill="1" applyBorder="1" applyAlignment="1">
      <alignment horizontal="left" wrapText="1"/>
    </xf>
    <xf numFmtId="4" fontId="94" fillId="2" borderId="21" xfId="0" applyNumberFormat="1" applyFont="1" applyFill="1" applyBorder="1" applyAlignment="1">
      <alignment vertical="center" wrapText="1"/>
    </xf>
    <xf numFmtId="0" fontId="92" fillId="0" borderId="0" xfId="0" applyFont="1" applyAlignment="1">
      <alignment horizontal="left" indent="3"/>
    </xf>
    <xf numFmtId="4" fontId="95" fillId="2" borderId="21" xfId="0" applyNumberFormat="1" applyFont="1" applyFill="1" applyBorder="1" applyAlignment="1">
      <alignment vertical="center" wrapText="1"/>
    </xf>
    <xf numFmtId="0" fontId="96" fillId="0" borderId="0" xfId="0" applyFont="1" applyAlignment="1">
      <alignment horizontal="left" indent="9"/>
    </xf>
    <xf numFmtId="4" fontId="97" fillId="2" borderId="21" xfId="0" applyNumberFormat="1" applyFont="1" applyFill="1" applyBorder="1" applyAlignment="1">
      <alignment vertical="center" wrapText="1"/>
    </xf>
    <xf numFmtId="0" fontId="98" fillId="0" borderId="0" xfId="0" applyFont="1" applyAlignment="1">
      <alignment horizontal="left" indent="3"/>
    </xf>
    <xf numFmtId="4" fontId="90" fillId="2" borderId="21" xfId="0" applyNumberFormat="1" applyFont="1" applyFill="1" applyBorder="1" applyAlignment="1">
      <alignment vertical="center" wrapText="1"/>
    </xf>
    <xf numFmtId="0" fontId="94" fillId="2" borderId="21" xfId="0" applyFont="1" applyFill="1" applyBorder="1" applyAlignment="1">
      <alignment vertical="center" wrapText="1"/>
    </xf>
    <xf numFmtId="0" fontId="99" fillId="0" borderId="0" xfId="0" applyFont="1" applyAlignment="1">
      <alignment horizontal="center" vertical="center"/>
    </xf>
    <xf numFmtId="0" fontId="100" fillId="0" borderId="0" xfId="0" applyFont="1"/>
    <xf numFmtId="0" fontId="101" fillId="0" borderId="0" xfId="0" applyFont="1"/>
    <xf numFmtId="0" fontId="102" fillId="2" borderId="2" xfId="0" applyFont="1" applyFill="1" applyBorder="1" applyAlignment="1">
      <alignment horizontal="center" vertical="center" wrapText="1"/>
    </xf>
    <xf numFmtId="0" fontId="102" fillId="2" borderId="15" xfId="0" applyFont="1" applyFill="1" applyBorder="1" applyAlignment="1">
      <alignment horizontal="center" vertical="center" wrapText="1"/>
    </xf>
    <xf numFmtId="0" fontId="102" fillId="3" borderId="5" xfId="0" applyFont="1" applyFill="1" applyBorder="1" applyAlignment="1">
      <alignment horizontal="center" vertical="center" wrapText="1"/>
    </xf>
    <xf numFmtId="0" fontId="102" fillId="4" borderId="5" xfId="0" applyFont="1" applyFill="1" applyBorder="1" applyAlignment="1">
      <alignment horizontal="center" vertical="center" wrapText="1"/>
    </xf>
    <xf numFmtId="0" fontId="102" fillId="5" borderId="5" xfId="0" applyFont="1" applyFill="1" applyBorder="1" applyAlignment="1">
      <alignment horizontal="center" vertical="center" wrapText="1"/>
    </xf>
    <xf numFmtId="0" fontId="102" fillId="5" borderId="6" xfId="0" applyFont="1" applyFill="1" applyBorder="1" applyAlignment="1">
      <alignment horizontal="center" vertical="center" wrapText="1"/>
    </xf>
    <xf numFmtId="0" fontId="103" fillId="0" borderId="0" xfId="0" applyFont="1"/>
    <xf numFmtId="0" fontId="103" fillId="0" borderId="16" xfId="0" applyFont="1" applyBorder="1" applyAlignment="1">
      <alignment horizontal="center"/>
    </xf>
    <xf numFmtId="0" fontId="101" fillId="0" borderId="5" xfId="0" applyFont="1" applyBorder="1" applyAlignment="1">
      <alignment wrapText="1"/>
    </xf>
    <xf numFmtId="0" fontId="101" fillId="0" borderId="5" xfId="0" applyFont="1" applyBorder="1"/>
    <xf numFmtId="0" fontId="103" fillId="0" borderId="5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wrapText="1"/>
    </xf>
    <xf numFmtId="0" fontId="103" fillId="0" borderId="5" xfId="0" applyFont="1" applyBorder="1"/>
    <xf numFmtId="0" fontId="103" fillId="0" borderId="5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104" fillId="0" borderId="17" xfId="0" applyFont="1" applyBorder="1" applyAlignment="1">
      <alignment wrapText="1"/>
    </xf>
    <xf numFmtId="0" fontId="103" fillId="0" borderId="17" xfId="0" applyFont="1" applyBorder="1"/>
    <xf numFmtId="0" fontId="103" fillId="0" borderId="12" xfId="0" applyFont="1" applyBorder="1" applyAlignment="1">
      <alignment horizontal="center"/>
    </xf>
    <xf numFmtId="0" fontId="101" fillId="0" borderId="12" xfId="0" applyFont="1" applyBorder="1" applyAlignment="1">
      <alignment wrapText="1"/>
    </xf>
    <xf numFmtId="0" fontId="101" fillId="0" borderId="12" xfId="0" applyFont="1" applyBorder="1"/>
    <xf numFmtId="0" fontId="103" fillId="6" borderId="12" xfId="0" applyFont="1" applyFill="1" applyBorder="1" applyAlignment="1">
      <alignment horizontal="center"/>
    </xf>
    <xf numFmtId="0" fontId="103" fillId="6" borderId="12" xfId="0" applyFont="1" applyFill="1" applyBorder="1" applyAlignment="1">
      <alignment wrapText="1"/>
    </xf>
    <xf numFmtId="4" fontId="103" fillId="6" borderId="12" xfId="0" applyNumberFormat="1" applyFont="1" applyFill="1" applyBorder="1"/>
    <xf numFmtId="0" fontId="103" fillId="7" borderId="12" xfId="0" applyFont="1" applyFill="1" applyBorder="1" applyAlignment="1">
      <alignment horizontal="center"/>
    </xf>
    <xf numFmtId="0" fontId="103" fillId="7" borderId="12" xfId="0" applyFont="1" applyFill="1" applyBorder="1" applyAlignment="1">
      <alignment wrapText="1"/>
    </xf>
    <xf numFmtId="4" fontId="103" fillId="7" borderId="12" xfId="0" applyNumberFormat="1" applyFont="1" applyFill="1" applyBorder="1"/>
    <xf numFmtId="0" fontId="101" fillId="0" borderId="12" xfId="0" applyFont="1" applyBorder="1" applyAlignment="1">
      <alignment horizontal="center"/>
    </xf>
    <xf numFmtId="4" fontId="101" fillId="0" borderId="12" xfId="0" applyNumberFormat="1" applyFont="1" applyBorder="1"/>
    <xf numFmtId="0" fontId="103" fillId="0" borderId="12" xfId="0" applyFont="1" applyBorder="1" applyAlignment="1">
      <alignment wrapText="1"/>
    </xf>
    <xf numFmtId="4" fontId="103" fillId="0" borderId="12" xfId="0" applyNumberFormat="1" applyFont="1" applyBorder="1"/>
    <xf numFmtId="4" fontId="105" fillId="0" borderId="12" xfId="0" applyNumberFormat="1" applyFont="1" applyBorder="1"/>
    <xf numFmtId="4" fontId="101" fillId="7" borderId="12" xfId="0" applyNumberFormat="1" applyFont="1" applyFill="1" applyBorder="1"/>
    <xf numFmtId="0" fontId="103" fillId="10" borderId="12" xfId="0" applyFont="1" applyFill="1" applyBorder="1" applyAlignment="1">
      <alignment horizontal="center"/>
    </xf>
    <xf numFmtId="0" fontId="103" fillId="10" borderId="12" xfId="0" applyFont="1" applyFill="1" applyBorder="1" applyAlignment="1">
      <alignment wrapText="1"/>
    </xf>
    <xf numFmtId="4" fontId="101" fillId="10" borderId="12" xfId="0" applyNumberFormat="1" applyFont="1" applyFill="1" applyBorder="1"/>
    <xf numFmtId="4" fontId="103" fillId="10" borderId="12" xfId="0" applyNumberFormat="1" applyFont="1" applyFill="1" applyBorder="1"/>
    <xf numFmtId="4" fontId="106" fillId="0" borderId="12" xfId="0" applyNumberFormat="1" applyFont="1" applyBorder="1"/>
    <xf numFmtId="0" fontId="105" fillId="0" borderId="0" xfId="0" applyFont="1"/>
    <xf numFmtId="0" fontId="103" fillId="11" borderId="12" xfId="0" applyFont="1" applyFill="1" applyBorder="1" applyAlignment="1">
      <alignment horizontal="center"/>
    </xf>
    <xf numFmtId="0" fontId="103" fillId="11" borderId="12" xfId="0" applyFont="1" applyFill="1" applyBorder="1" applyAlignment="1">
      <alignment wrapText="1"/>
    </xf>
    <xf numFmtId="4" fontId="101" fillId="11" borderId="12" xfId="0" applyNumberFormat="1" applyFont="1" applyFill="1" applyBorder="1"/>
    <xf numFmtId="4" fontId="103" fillId="11" borderId="12" xfId="0" applyNumberFormat="1" applyFont="1" applyFill="1" applyBorder="1"/>
    <xf numFmtId="4" fontId="101" fillId="6" borderId="12" xfId="0" applyNumberFormat="1" applyFont="1" applyFill="1" applyBorder="1"/>
    <xf numFmtId="0" fontId="107" fillId="0" borderId="0" xfId="0" applyFont="1"/>
    <xf numFmtId="0" fontId="101" fillId="0" borderId="18" xfId="0" applyFont="1" applyBorder="1" applyAlignment="1">
      <alignment horizontal="center"/>
    </xf>
    <xf numFmtId="0" fontId="101" fillId="0" borderId="18" xfId="0" applyFont="1" applyBorder="1" applyAlignment="1">
      <alignment wrapText="1"/>
    </xf>
    <xf numFmtId="4" fontId="101" fillId="12" borderId="12" xfId="0" applyNumberFormat="1" applyFont="1" applyFill="1" applyBorder="1"/>
    <xf numFmtId="4" fontId="101" fillId="0" borderId="18" xfId="0" applyNumberFormat="1" applyFont="1" applyBorder="1"/>
    <xf numFmtId="0" fontId="103" fillId="0" borderId="29" xfId="0" applyFont="1" applyBorder="1" applyAlignment="1">
      <alignment horizontal="center"/>
    </xf>
    <xf numFmtId="0" fontId="103" fillId="0" borderId="30" xfId="0" applyFont="1" applyBorder="1" applyAlignment="1">
      <alignment wrapText="1"/>
    </xf>
    <xf numFmtId="4" fontId="103" fillId="0" borderId="30" xfId="0" applyNumberFormat="1" applyFont="1" applyBorder="1"/>
    <xf numFmtId="4" fontId="101" fillId="0" borderId="30" xfId="0" applyNumberFormat="1" applyFont="1" applyBorder="1"/>
    <xf numFmtId="0" fontId="103" fillId="0" borderId="14" xfId="0" applyFont="1" applyBorder="1" applyAlignment="1">
      <alignment horizontal="center"/>
    </xf>
    <xf numFmtId="0" fontId="103" fillId="0" borderId="5" xfId="0" applyFont="1" applyBorder="1" applyAlignment="1">
      <alignment wrapText="1"/>
    </xf>
    <xf numFmtId="4" fontId="103" fillId="0" borderId="5" xfId="0" applyNumberFormat="1" applyFont="1" applyBorder="1"/>
    <xf numFmtId="4" fontId="106" fillId="0" borderId="5" xfId="0" applyNumberFormat="1" applyFont="1" applyBorder="1"/>
    <xf numFmtId="0" fontId="108" fillId="0" borderId="0" xfId="0" applyFont="1" applyAlignment="1">
      <alignment horizontal="center"/>
    </xf>
    <xf numFmtId="0" fontId="109" fillId="0" borderId="0" xfId="0" applyFont="1" applyAlignment="1">
      <alignment wrapText="1"/>
    </xf>
    <xf numFmtId="0" fontId="109" fillId="0" borderId="0" xfId="0" applyFont="1"/>
    <xf numFmtId="0" fontId="110" fillId="0" borderId="0" xfId="0" applyFont="1"/>
    <xf numFmtId="4" fontId="110" fillId="0" borderId="0" xfId="0" applyNumberFormat="1" applyFont="1"/>
    <xf numFmtId="0" fontId="110" fillId="0" borderId="0" xfId="0" applyFont="1" applyAlignment="1">
      <alignment wrapText="1"/>
    </xf>
    <xf numFmtId="0" fontId="58" fillId="9" borderId="27" xfId="1" applyFont="1" applyFill="1" applyBorder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83" fillId="0" borderId="33" xfId="0" applyNumberFormat="1" applyFont="1" applyBorder="1"/>
    <xf numFmtId="4" fontId="86" fillId="2" borderId="0" xfId="0" applyNumberFormat="1" applyFont="1" applyFill="1" applyAlignment="1">
      <alignment vertical="center" wrapText="1"/>
    </xf>
    <xf numFmtId="4" fontId="94" fillId="2" borderId="12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top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65" fillId="0" borderId="0" xfId="0" applyNumberFormat="1" applyFont="1"/>
    <xf numFmtId="4" fontId="111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11" fillId="0" borderId="12" xfId="0" applyNumberFormat="1" applyFont="1" applyBorder="1" applyAlignment="1">
      <alignment horizontal="left" wrapText="1"/>
    </xf>
    <xf numFmtId="4" fontId="111" fillId="0" borderId="12" xfId="0" applyNumberFormat="1" applyFont="1" applyBorder="1" applyAlignment="1">
      <alignment horizontal="left" wrapText="1"/>
    </xf>
    <xf numFmtId="4" fontId="111" fillId="0" borderId="12" xfId="0" applyNumberFormat="1" applyFont="1" applyBorder="1" applyAlignment="1">
      <alignment horizontal="center" vertical="center" wrapText="1"/>
    </xf>
    <xf numFmtId="4" fontId="111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11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0" fontId="26" fillId="0" borderId="0" xfId="2" applyFont="1"/>
    <xf numFmtId="4" fontId="6" fillId="2" borderId="0" xfId="0" applyNumberFormat="1" applyFont="1" applyFill="1" applyAlignment="1">
      <alignment vertical="center" wrapText="1"/>
    </xf>
    <xf numFmtId="4" fontId="113" fillId="0" borderId="0" xfId="0" applyNumberFormat="1" applyFont="1"/>
    <xf numFmtId="4" fontId="112" fillId="0" borderId="0" xfId="0" applyNumberFormat="1" applyFont="1" applyAlignment="1">
      <alignment vertical="center" wrapText="1"/>
    </xf>
    <xf numFmtId="4" fontId="113" fillId="0" borderId="0" xfId="0" applyNumberFormat="1" applyFont="1" applyAlignment="1">
      <alignment horizontal="center" vertical="center" wrapText="1"/>
    </xf>
    <xf numFmtId="4" fontId="109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11" fillId="0" borderId="12" xfId="0" applyNumberFormat="1" applyFont="1" applyBorder="1"/>
    <xf numFmtId="3" fontId="111" fillId="0" borderId="13" xfId="0" applyNumberFormat="1" applyFont="1" applyBorder="1"/>
    <xf numFmtId="4" fontId="111" fillId="0" borderId="12" xfId="0" applyNumberFormat="1" applyFont="1" applyBorder="1" applyAlignment="1">
      <alignment horizontal="right" wrapText="1"/>
    </xf>
    <xf numFmtId="0" fontId="30" fillId="0" borderId="29" xfId="0" applyFont="1" applyBorder="1" applyAlignment="1">
      <alignment horizontal="center" vertical="center" wrapText="1"/>
    </xf>
    <xf numFmtId="3" fontId="111" fillId="0" borderId="12" xfId="0" applyNumberFormat="1" applyFont="1" applyBorder="1" applyAlignment="1">
      <alignment horizontal="right" vertical="center" wrapText="1"/>
    </xf>
    <xf numFmtId="4" fontId="111" fillId="0" borderId="12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3" borderId="31" xfId="0" applyFont="1" applyFill="1" applyBorder="1" applyAlignment="1">
      <alignment horizontal="center" vertical="center" wrapText="1"/>
    </xf>
    <xf numFmtId="0" fontId="102" fillId="3" borderId="25" xfId="0" applyFont="1" applyFill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03" fillId="0" borderId="36" xfId="0" applyFont="1" applyBorder="1" applyAlignment="1">
      <alignment horizontal="center" wrapText="1"/>
    </xf>
    <xf numFmtId="0" fontId="102" fillId="3" borderId="20" xfId="0" applyFont="1" applyFill="1" applyBorder="1" applyAlignment="1">
      <alignment horizontal="center" vertical="center" wrapText="1"/>
    </xf>
    <xf numFmtId="0" fontId="102" fillId="3" borderId="21" xfId="0" applyFont="1" applyFill="1" applyBorder="1" applyAlignment="1">
      <alignment horizontal="center" vertical="center" wrapText="1"/>
    </xf>
    <xf numFmtId="0" fontId="58" fillId="3" borderId="25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wrapText="1"/>
    </xf>
    <xf numFmtId="0" fontId="58" fillId="3" borderId="2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101" fillId="15" borderId="12" xfId="0" applyFont="1" applyFill="1" applyBorder="1" applyAlignment="1">
      <alignment horizontal="center"/>
    </xf>
    <xf numFmtId="4" fontId="101" fillId="15" borderId="12" xfId="0" applyNumberFormat="1" applyFont="1" applyFill="1" applyBorder="1"/>
    <xf numFmtId="4" fontId="103" fillId="15" borderId="12" xfId="0" applyNumberFormat="1" applyFont="1" applyFill="1" applyBorder="1"/>
    <xf numFmtId="0" fontId="101" fillId="15" borderId="0" xfId="0" applyFont="1" applyFill="1"/>
    <xf numFmtId="4" fontId="6" fillId="15" borderId="12" xfId="0" applyNumberFormat="1" applyFont="1" applyFill="1" applyBorder="1"/>
    <xf numFmtId="0" fontId="6" fillId="15" borderId="0" xfId="0" applyFont="1" applyFill="1"/>
    <xf numFmtId="0" fontId="101" fillId="15" borderId="12" xfId="0" applyFont="1" applyFill="1" applyBorder="1" applyAlignment="1">
      <alignment wrapText="1"/>
    </xf>
    <xf numFmtId="0" fontId="103" fillId="15" borderId="12" xfId="0" applyFont="1" applyFill="1" applyBorder="1" applyAlignment="1">
      <alignment horizontal="center"/>
    </xf>
    <xf numFmtId="0" fontId="103" fillId="15" borderId="12" xfId="0" applyFont="1" applyFill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10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" fontId="101" fillId="0" borderId="12" xfId="0" applyNumberFormat="1" applyFont="1" applyFill="1" applyBorder="1"/>
    <xf numFmtId="4" fontId="103" fillId="0" borderId="12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101" fillId="0" borderId="12" xfId="0" applyFont="1" applyFill="1" applyBorder="1" applyAlignment="1">
      <alignment wrapText="1"/>
    </xf>
    <xf numFmtId="4" fontId="6" fillId="0" borderId="12" xfId="0" applyNumberFormat="1" applyFont="1" applyFill="1" applyBorder="1"/>
    <xf numFmtId="0" fontId="103" fillId="0" borderId="12" xfId="0" applyFont="1" applyFill="1" applyBorder="1" applyAlignment="1">
      <alignment horizontal="center"/>
    </xf>
    <xf numFmtId="0" fontId="103" fillId="0" borderId="12" xfId="0" applyFont="1" applyFill="1" applyBorder="1" applyAlignment="1">
      <alignment wrapText="1"/>
    </xf>
    <xf numFmtId="4" fontId="94" fillId="0" borderId="21" xfId="0" applyNumberFormat="1" applyFont="1" applyFill="1" applyBorder="1" applyAlignment="1">
      <alignment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30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4" fontId="71" fillId="0" borderId="27" xfId="1" applyNumberFormat="1" applyFont="1" applyFill="1" applyBorder="1" applyAlignment="1">
      <alignment horizontal="right" wrapText="1"/>
    </xf>
    <xf numFmtId="4" fontId="69" fillId="0" borderId="27" xfId="1" applyNumberFormat="1" applyFont="1" applyFill="1" applyBorder="1" applyAlignment="1">
      <alignment horizontal="right" wrapText="1"/>
    </xf>
    <xf numFmtId="4" fontId="67" fillId="0" borderId="27" xfId="1" applyNumberFormat="1" applyFont="1" applyFill="1" applyBorder="1" applyAlignment="1">
      <alignment horizontal="right" wrapText="1"/>
    </xf>
    <xf numFmtId="4" fontId="20" fillId="0" borderId="27" xfId="1" applyNumberFormat="1" applyFont="1" applyFill="1" applyBorder="1" applyAlignment="1">
      <alignment horizontal="right" wrapText="1"/>
    </xf>
    <xf numFmtId="4" fontId="17" fillId="0" borderId="27" xfId="1" applyNumberFormat="1" applyFont="1" applyFill="1" applyBorder="1" applyAlignment="1">
      <alignment horizontal="right" wrapText="1"/>
    </xf>
    <xf numFmtId="4" fontId="16" fillId="0" borderId="27" xfId="1" applyNumberFormat="1" applyFont="1" applyFill="1" applyBorder="1" applyAlignment="1">
      <alignment horizontal="right" wrapText="1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4" fontId="5" fillId="0" borderId="12" xfId="0" applyNumberFormat="1" applyFont="1" applyFill="1" applyBorder="1"/>
    <xf numFmtId="0" fontId="0" fillId="0" borderId="0" xfId="0" applyFont="1"/>
    <xf numFmtId="4" fontId="0" fillId="0" borderId="0" xfId="0" applyNumberFormat="1" applyFont="1"/>
    <xf numFmtId="0" fontId="15" fillId="0" borderId="26" xfId="1" applyFont="1" applyBorder="1" applyAlignment="1">
      <alignment horizontal="center" vertical="center" wrapText="1"/>
    </xf>
    <xf numFmtId="0" fontId="15" fillId="0" borderId="26" xfId="1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101" fillId="16" borderId="12" xfId="0" applyNumberFormat="1" applyFont="1" applyFill="1" applyBorder="1"/>
    <xf numFmtId="4" fontId="106" fillId="0" borderId="12" xfId="0" applyNumberFormat="1" applyFont="1" applyFill="1" applyBorder="1"/>
    <xf numFmtId="4" fontId="3" fillId="0" borderId="12" xfId="0" applyNumberFormat="1" applyFont="1" applyFill="1" applyBorder="1"/>
    <xf numFmtId="4" fontId="25" fillId="11" borderId="19" xfId="2" quotePrefix="1" applyNumberFormat="1" applyFont="1" applyFill="1" applyBorder="1" applyAlignment="1">
      <alignment horizontal="right"/>
    </xf>
    <xf numFmtId="4" fontId="25" fillId="11" borderId="12" xfId="2" applyNumberFormat="1" applyFont="1" applyFill="1" applyBorder="1" applyAlignment="1">
      <alignment horizontal="right" wrapText="1"/>
    </xf>
    <xf numFmtId="4" fontId="25" fillId="11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12" fillId="11" borderId="19" xfId="2" quotePrefix="1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12" fillId="0" borderId="19" xfId="2" quotePrefix="1" applyFont="1" applyBorder="1" applyAlignment="1">
      <alignment horizontal="left" wrapText="1"/>
    </xf>
    <xf numFmtId="0" fontId="25" fillId="11" borderId="19" xfId="2" applyFont="1" applyFill="1" applyBorder="1" applyAlignment="1">
      <alignment horizontal="left" wrapText="1"/>
    </xf>
    <xf numFmtId="0" fontId="25" fillId="11" borderId="20" xfId="2" applyFont="1" applyFill="1" applyBorder="1" applyAlignment="1">
      <alignment horizontal="left" wrapText="1"/>
    </xf>
    <xf numFmtId="0" fontId="25" fillId="11" borderId="21" xfId="2" applyFont="1" applyFill="1" applyBorder="1" applyAlignment="1">
      <alignment horizontal="left" wrapText="1"/>
    </xf>
    <xf numFmtId="0" fontId="39" fillId="0" borderId="0" xfId="2" applyFont="1" applyAlignment="1">
      <alignment horizontal="left"/>
    </xf>
    <xf numFmtId="0" fontId="40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 wrapText="1"/>
    </xf>
    <xf numFmtId="0" fontId="12" fillId="11" borderId="19" xfId="2" applyFont="1" applyFill="1" applyBorder="1" applyAlignment="1">
      <alignment horizontal="left" wrapText="1"/>
    </xf>
    <xf numFmtId="0" fontId="3" fillId="11" borderId="20" xfId="2" applyFont="1" applyFill="1" applyBorder="1"/>
    <xf numFmtId="0" fontId="3" fillId="0" borderId="20" xfId="2" applyFont="1" applyBorder="1"/>
    <xf numFmtId="0" fontId="12" fillId="0" borderId="19" xfId="2" quotePrefix="1" applyFont="1" applyBorder="1" applyAlignment="1">
      <alignment horizontal="left"/>
    </xf>
    <xf numFmtId="0" fontId="3" fillId="0" borderId="20" xfId="2" applyFont="1" applyBorder="1" applyAlignment="1">
      <alignment wrapText="1"/>
    </xf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4" fontId="35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4" fontId="52" fillId="0" borderId="22" xfId="0" applyNumberFormat="1" applyFont="1" applyBorder="1" applyAlignment="1">
      <alignment horizontal="center"/>
    </xf>
    <xf numFmtId="4" fontId="52" fillId="0" borderId="15" xfId="0" applyNumberFormat="1" applyFont="1" applyBorder="1" applyAlignment="1">
      <alignment horizontal="center"/>
    </xf>
    <xf numFmtId="4" fontId="52" fillId="0" borderId="23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02" fillId="5" borderId="5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0" fontId="102" fillId="3" borderId="19" xfId="0" applyFont="1" applyFill="1" applyBorder="1" applyAlignment="1">
      <alignment horizontal="center" vertical="center" wrapText="1"/>
    </xf>
    <xf numFmtId="0" fontId="102" fillId="3" borderId="20" xfId="0" applyFont="1" applyFill="1" applyBorder="1" applyAlignment="1">
      <alignment horizontal="center" vertical="center" wrapText="1"/>
    </xf>
    <xf numFmtId="0" fontId="102" fillId="4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8" fillId="3" borderId="19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6" fillId="4" borderId="5" xfId="0" applyFont="1" applyFill="1" applyBorder="1" applyAlignment="1">
      <alignment horizontal="center" vertical="center" wrapText="1"/>
    </xf>
    <xf numFmtId="0" fontId="76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66" fillId="0" borderId="0" xfId="1" applyFont="1" applyAlignment="1">
      <alignment horizontal="left" wrapText="1" indent="1"/>
    </xf>
    <xf numFmtId="0" fontId="66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 xr:uid="{00000000-0005-0000-0000-000001000000}"/>
    <cellStyle name="Normalno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80D7129-A2FC-4298-A640-62FE46221CB7}"/>
            </a:ext>
          </a:extLst>
        </xdr:cNvPr>
        <xdr:cNvSpPr>
          <a:spLocks noChangeShapeType="1"/>
        </xdr:cNvSpPr>
      </xdr:nvSpPr>
      <xdr:spPr bwMode="auto">
        <a:xfrm>
          <a:off x="22860" y="3962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79F0718-F339-474D-91AA-8B3FFC150EBB}"/>
            </a:ext>
          </a:extLst>
        </xdr:cNvPr>
        <xdr:cNvSpPr>
          <a:spLocks noChangeShapeType="1"/>
        </xdr:cNvSpPr>
      </xdr:nvSpPr>
      <xdr:spPr bwMode="auto">
        <a:xfrm>
          <a:off x="7620" y="3962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ADC0330-AD63-4AE0-A526-DFAB8FF7BBCC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5C16F68-045A-47EA-A062-DE4BD108E1ED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48</xdr:row>
      <xdr:rowOff>22860</xdr:rowOff>
    </xdr:from>
    <xdr:to>
      <xdr:col>1</xdr:col>
      <xdr:colOff>0</xdr:colOff>
      <xdr:row>50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0F46A3F-4264-43EE-B9FA-28DC4F04D15C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22860</xdr:rowOff>
    </xdr:from>
    <xdr:to>
      <xdr:col>0</xdr:col>
      <xdr:colOff>1089660</xdr:colOff>
      <xdr:row>50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85E2BAF8-007B-4465-B3F5-C3725EF00624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A94F37F-F956-4076-B401-EE451DF279FB}"/>
            </a:ext>
          </a:extLst>
        </xdr:cNvPr>
        <xdr:cNvSpPr>
          <a:spLocks noChangeShapeType="1"/>
        </xdr:cNvSpPr>
      </xdr:nvSpPr>
      <xdr:spPr bwMode="auto">
        <a:xfrm>
          <a:off x="22860" y="3962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29</xdr:row>
      <xdr:rowOff>22860</xdr:rowOff>
    </xdr:from>
    <xdr:to>
      <xdr:col>1</xdr:col>
      <xdr:colOff>0</xdr:colOff>
      <xdr:row>31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AFC0D73-74A2-4096-BF90-DA79AA77B5FB}"/>
            </a:ext>
          </a:extLst>
        </xdr:cNvPr>
        <xdr:cNvSpPr>
          <a:spLocks noChangeShapeType="1"/>
        </xdr:cNvSpPr>
      </xdr:nvSpPr>
      <xdr:spPr bwMode="auto">
        <a:xfrm>
          <a:off x="22860" y="613410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29</xdr:row>
      <xdr:rowOff>22860</xdr:rowOff>
    </xdr:from>
    <xdr:to>
      <xdr:col>1</xdr:col>
      <xdr:colOff>0</xdr:colOff>
      <xdr:row>31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56C47B5-BC19-47F4-90F1-010EC185AE72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51</xdr:row>
      <xdr:rowOff>22860</xdr:rowOff>
    </xdr:from>
    <xdr:to>
      <xdr:col>1</xdr:col>
      <xdr:colOff>0</xdr:colOff>
      <xdr:row>53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08E08B3-0FF0-423E-BE63-76A9F7EC46B3}"/>
            </a:ext>
          </a:extLst>
        </xdr:cNvPr>
        <xdr:cNvSpPr>
          <a:spLocks noChangeShapeType="1"/>
        </xdr:cNvSpPr>
      </xdr:nvSpPr>
      <xdr:spPr bwMode="auto">
        <a:xfrm>
          <a:off x="22860" y="1178052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51</xdr:row>
      <xdr:rowOff>22860</xdr:rowOff>
    </xdr:from>
    <xdr:to>
      <xdr:col>0</xdr:col>
      <xdr:colOff>1089660</xdr:colOff>
      <xdr:row>53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5E8E467B-0103-454C-83A4-556D40D1BC9F}"/>
            </a:ext>
          </a:extLst>
        </xdr:cNvPr>
        <xdr:cNvSpPr>
          <a:spLocks noChangeShapeType="1"/>
        </xdr:cNvSpPr>
      </xdr:nvSpPr>
      <xdr:spPr bwMode="auto">
        <a:xfrm>
          <a:off x="7620" y="1178052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59</xdr:row>
      <xdr:rowOff>22860</xdr:rowOff>
    </xdr:from>
    <xdr:to>
      <xdr:col>1</xdr:col>
      <xdr:colOff>0</xdr:colOff>
      <xdr:row>61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59</xdr:row>
      <xdr:rowOff>22860</xdr:rowOff>
    </xdr:from>
    <xdr:to>
      <xdr:col>0</xdr:col>
      <xdr:colOff>1089660</xdr:colOff>
      <xdr:row>61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7620" y="1070610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6"/>
  <sheetViews>
    <sheetView view="pageBreakPreview" topLeftCell="A4" zoomScaleNormal="100" zoomScaleSheetLayoutView="100" workbookViewId="0">
      <selection activeCell="F12" sqref="F12"/>
    </sheetView>
  </sheetViews>
  <sheetFormatPr defaultColWidth="11.44140625" defaultRowHeight="13.2" x14ac:dyDescent="0.25"/>
  <cols>
    <col min="1" max="2" width="4.44140625" style="140" customWidth="1"/>
    <col min="3" max="3" width="5.5546875" style="140" customWidth="1"/>
    <col min="4" max="4" width="5.44140625" style="166" customWidth="1"/>
    <col min="5" max="5" width="44.5546875" style="140" customWidth="1"/>
    <col min="6" max="6" width="15.88671875" style="140" bestFit="1" customWidth="1"/>
    <col min="7" max="7" width="17.44140625" style="140" customWidth="1"/>
    <col min="8" max="8" width="16.5546875" style="140" customWidth="1"/>
    <col min="9" max="9" width="11.44140625" style="140"/>
    <col min="10" max="10" width="16.44140625" style="140" bestFit="1" customWidth="1"/>
    <col min="11" max="11" width="21.5546875" style="140" bestFit="1" customWidth="1"/>
    <col min="12" max="256" width="11.44140625" style="140"/>
    <col min="257" max="258" width="4.44140625" style="140" customWidth="1"/>
    <col min="259" max="259" width="5.5546875" style="140" customWidth="1"/>
    <col min="260" max="260" width="5.44140625" style="140" customWidth="1"/>
    <col min="261" max="261" width="44.5546875" style="140" customWidth="1"/>
    <col min="262" max="262" width="15.88671875" style="140" bestFit="1" customWidth="1"/>
    <col min="263" max="263" width="17.44140625" style="140" customWidth="1"/>
    <col min="264" max="264" width="16.5546875" style="140" customWidth="1"/>
    <col min="265" max="265" width="11.44140625" style="140"/>
    <col min="266" max="266" width="16.44140625" style="140" bestFit="1" customWidth="1"/>
    <col min="267" max="267" width="21.5546875" style="140" bestFit="1" customWidth="1"/>
    <col min="268" max="512" width="11.44140625" style="140"/>
    <col min="513" max="514" width="4.44140625" style="140" customWidth="1"/>
    <col min="515" max="515" width="5.5546875" style="140" customWidth="1"/>
    <col min="516" max="516" width="5.44140625" style="140" customWidth="1"/>
    <col min="517" max="517" width="44.5546875" style="140" customWidth="1"/>
    <col min="518" max="518" width="15.88671875" style="140" bestFit="1" customWidth="1"/>
    <col min="519" max="519" width="17.44140625" style="140" customWidth="1"/>
    <col min="520" max="520" width="16.5546875" style="140" customWidth="1"/>
    <col min="521" max="521" width="11.44140625" style="140"/>
    <col min="522" max="522" width="16.44140625" style="140" bestFit="1" customWidth="1"/>
    <col min="523" max="523" width="21.5546875" style="140" bestFit="1" customWidth="1"/>
    <col min="524" max="768" width="11.44140625" style="140"/>
    <col min="769" max="770" width="4.44140625" style="140" customWidth="1"/>
    <col min="771" max="771" width="5.5546875" style="140" customWidth="1"/>
    <col min="772" max="772" width="5.44140625" style="140" customWidth="1"/>
    <col min="773" max="773" width="44.5546875" style="140" customWidth="1"/>
    <col min="774" max="774" width="15.88671875" style="140" bestFit="1" customWidth="1"/>
    <col min="775" max="775" width="17.44140625" style="140" customWidth="1"/>
    <col min="776" max="776" width="16.5546875" style="140" customWidth="1"/>
    <col min="777" max="777" width="11.44140625" style="140"/>
    <col min="778" max="778" width="16.44140625" style="140" bestFit="1" customWidth="1"/>
    <col min="779" max="779" width="21.5546875" style="140" bestFit="1" customWidth="1"/>
    <col min="780" max="1024" width="11.44140625" style="140"/>
    <col min="1025" max="1026" width="4.44140625" style="140" customWidth="1"/>
    <col min="1027" max="1027" width="5.5546875" style="140" customWidth="1"/>
    <col min="1028" max="1028" width="5.44140625" style="140" customWidth="1"/>
    <col min="1029" max="1029" width="44.5546875" style="140" customWidth="1"/>
    <col min="1030" max="1030" width="15.88671875" style="140" bestFit="1" customWidth="1"/>
    <col min="1031" max="1031" width="17.44140625" style="140" customWidth="1"/>
    <col min="1032" max="1032" width="16.5546875" style="140" customWidth="1"/>
    <col min="1033" max="1033" width="11.44140625" style="140"/>
    <col min="1034" max="1034" width="16.44140625" style="140" bestFit="1" customWidth="1"/>
    <col min="1035" max="1035" width="21.5546875" style="140" bestFit="1" customWidth="1"/>
    <col min="1036" max="1280" width="11.44140625" style="140"/>
    <col min="1281" max="1282" width="4.44140625" style="140" customWidth="1"/>
    <col min="1283" max="1283" width="5.5546875" style="140" customWidth="1"/>
    <col min="1284" max="1284" width="5.44140625" style="140" customWidth="1"/>
    <col min="1285" max="1285" width="44.5546875" style="140" customWidth="1"/>
    <col min="1286" max="1286" width="15.88671875" style="140" bestFit="1" customWidth="1"/>
    <col min="1287" max="1287" width="17.44140625" style="140" customWidth="1"/>
    <col min="1288" max="1288" width="16.5546875" style="140" customWidth="1"/>
    <col min="1289" max="1289" width="11.44140625" style="140"/>
    <col min="1290" max="1290" width="16.44140625" style="140" bestFit="1" customWidth="1"/>
    <col min="1291" max="1291" width="21.5546875" style="140" bestFit="1" customWidth="1"/>
    <col min="1292" max="1536" width="11.44140625" style="140"/>
    <col min="1537" max="1538" width="4.44140625" style="140" customWidth="1"/>
    <col min="1539" max="1539" width="5.5546875" style="140" customWidth="1"/>
    <col min="1540" max="1540" width="5.44140625" style="140" customWidth="1"/>
    <col min="1541" max="1541" width="44.5546875" style="140" customWidth="1"/>
    <col min="1542" max="1542" width="15.88671875" style="140" bestFit="1" customWidth="1"/>
    <col min="1543" max="1543" width="17.44140625" style="140" customWidth="1"/>
    <col min="1544" max="1544" width="16.5546875" style="140" customWidth="1"/>
    <col min="1545" max="1545" width="11.44140625" style="140"/>
    <col min="1546" max="1546" width="16.44140625" style="140" bestFit="1" customWidth="1"/>
    <col min="1547" max="1547" width="21.5546875" style="140" bestFit="1" customWidth="1"/>
    <col min="1548" max="1792" width="11.44140625" style="140"/>
    <col min="1793" max="1794" width="4.44140625" style="140" customWidth="1"/>
    <col min="1795" max="1795" width="5.5546875" style="140" customWidth="1"/>
    <col min="1796" max="1796" width="5.44140625" style="140" customWidth="1"/>
    <col min="1797" max="1797" width="44.5546875" style="140" customWidth="1"/>
    <col min="1798" max="1798" width="15.88671875" style="140" bestFit="1" customWidth="1"/>
    <col min="1799" max="1799" width="17.44140625" style="140" customWidth="1"/>
    <col min="1800" max="1800" width="16.5546875" style="140" customWidth="1"/>
    <col min="1801" max="1801" width="11.44140625" style="140"/>
    <col min="1802" max="1802" width="16.44140625" style="140" bestFit="1" customWidth="1"/>
    <col min="1803" max="1803" width="21.5546875" style="140" bestFit="1" customWidth="1"/>
    <col min="1804" max="2048" width="11.44140625" style="140"/>
    <col min="2049" max="2050" width="4.44140625" style="140" customWidth="1"/>
    <col min="2051" max="2051" width="5.5546875" style="140" customWidth="1"/>
    <col min="2052" max="2052" width="5.44140625" style="140" customWidth="1"/>
    <col min="2053" max="2053" width="44.5546875" style="140" customWidth="1"/>
    <col min="2054" max="2054" width="15.88671875" style="140" bestFit="1" customWidth="1"/>
    <col min="2055" max="2055" width="17.44140625" style="140" customWidth="1"/>
    <col min="2056" max="2056" width="16.5546875" style="140" customWidth="1"/>
    <col min="2057" max="2057" width="11.44140625" style="140"/>
    <col min="2058" max="2058" width="16.44140625" style="140" bestFit="1" customWidth="1"/>
    <col min="2059" max="2059" width="21.5546875" style="140" bestFit="1" customWidth="1"/>
    <col min="2060" max="2304" width="11.44140625" style="140"/>
    <col min="2305" max="2306" width="4.44140625" style="140" customWidth="1"/>
    <col min="2307" max="2307" width="5.5546875" style="140" customWidth="1"/>
    <col min="2308" max="2308" width="5.44140625" style="140" customWidth="1"/>
    <col min="2309" max="2309" width="44.5546875" style="140" customWidth="1"/>
    <col min="2310" max="2310" width="15.88671875" style="140" bestFit="1" customWidth="1"/>
    <col min="2311" max="2311" width="17.44140625" style="140" customWidth="1"/>
    <col min="2312" max="2312" width="16.5546875" style="140" customWidth="1"/>
    <col min="2313" max="2313" width="11.44140625" style="140"/>
    <col min="2314" max="2314" width="16.44140625" style="140" bestFit="1" customWidth="1"/>
    <col min="2315" max="2315" width="21.5546875" style="140" bestFit="1" customWidth="1"/>
    <col min="2316" max="2560" width="11.44140625" style="140"/>
    <col min="2561" max="2562" width="4.44140625" style="140" customWidth="1"/>
    <col min="2563" max="2563" width="5.5546875" style="140" customWidth="1"/>
    <col min="2564" max="2564" width="5.44140625" style="140" customWidth="1"/>
    <col min="2565" max="2565" width="44.5546875" style="140" customWidth="1"/>
    <col min="2566" max="2566" width="15.88671875" style="140" bestFit="1" customWidth="1"/>
    <col min="2567" max="2567" width="17.44140625" style="140" customWidth="1"/>
    <col min="2568" max="2568" width="16.5546875" style="140" customWidth="1"/>
    <col min="2569" max="2569" width="11.44140625" style="140"/>
    <col min="2570" max="2570" width="16.44140625" style="140" bestFit="1" customWidth="1"/>
    <col min="2571" max="2571" width="21.5546875" style="140" bestFit="1" customWidth="1"/>
    <col min="2572" max="2816" width="11.44140625" style="140"/>
    <col min="2817" max="2818" width="4.44140625" style="140" customWidth="1"/>
    <col min="2819" max="2819" width="5.5546875" style="140" customWidth="1"/>
    <col min="2820" max="2820" width="5.44140625" style="140" customWidth="1"/>
    <col min="2821" max="2821" width="44.5546875" style="140" customWidth="1"/>
    <col min="2822" max="2822" width="15.88671875" style="140" bestFit="1" customWidth="1"/>
    <col min="2823" max="2823" width="17.44140625" style="140" customWidth="1"/>
    <col min="2824" max="2824" width="16.5546875" style="140" customWidth="1"/>
    <col min="2825" max="2825" width="11.44140625" style="140"/>
    <col min="2826" max="2826" width="16.44140625" style="140" bestFit="1" customWidth="1"/>
    <col min="2827" max="2827" width="21.5546875" style="140" bestFit="1" customWidth="1"/>
    <col min="2828" max="3072" width="11.44140625" style="140"/>
    <col min="3073" max="3074" width="4.44140625" style="140" customWidth="1"/>
    <col min="3075" max="3075" width="5.5546875" style="140" customWidth="1"/>
    <col min="3076" max="3076" width="5.44140625" style="140" customWidth="1"/>
    <col min="3077" max="3077" width="44.5546875" style="140" customWidth="1"/>
    <col min="3078" max="3078" width="15.88671875" style="140" bestFit="1" customWidth="1"/>
    <col min="3079" max="3079" width="17.44140625" style="140" customWidth="1"/>
    <col min="3080" max="3080" width="16.5546875" style="140" customWidth="1"/>
    <col min="3081" max="3081" width="11.44140625" style="140"/>
    <col min="3082" max="3082" width="16.44140625" style="140" bestFit="1" customWidth="1"/>
    <col min="3083" max="3083" width="21.5546875" style="140" bestFit="1" customWidth="1"/>
    <col min="3084" max="3328" width="11.44140625" style="140"/>
    <col min="3329" max="3330" width="4.44140625" style="140" customWidth="1"/>
    <col min="3331" max="3331" width="5.5546875" style="140" customWidth="1"/>
    <col min="3332" max="3332" width="5.44140625" style="140" customWidth="1"/>
    <col min="3333" max="3333" width="44.5546875" style="140" customWidth="1"/>
    <col min="3334" max="3334" width="15.88671875" style="140" bestFit="1" customWidth="1"/>
    <col min="3335" max="3335" width="17.44140625" style="140" customWidth="1"/>
    <col min="3336" max="3336" width="16.5546875" style="140" customWidth="1"/>
    <col min="3337" max="3337" width="11.44140625" style="140"/>
    <col min="3338" max="3338" width="16.44140625" style="140" bestFit="1" customWidth="1"/>
    <col min="3339" max="3339" width="21.5546875" style="140" bestFit="1" customWidth="1"/>
    <col min="3340" max="3584" width="11.44140625" style="140"/>
    <col min="3585" max="3586" width="4.44140625" style="140" customWidth="1"/>
    <col min="3587" max="3587" width="5.5546875" style="140" customWidth="1"/>
    <col min="3588" max="3588" width="5.44140625" style="140" customWidth="1"/>
    <col min="3589" max="3589" width="44.5546875" style="140" customWidth="1"/>
    <col min="3590" max="3590" width="15.88671875" style="140" bestFit="1" customWidth="1"/>
    <col min="3591" max="3591" width="17.44140625" style="140" customWidth="1"/>
    <col min="3592" max="3592" width="16.5546875" style="140" customWidth="1"/>
    <col min="3593" max="3593" width="11.44140625" style="140"/>
    <col min="3594" max="3594" width="16.44140625" style="140" bestFit="1" customWidth="1"/>
    <col min="3595" max="3595" width="21.5546875" style="140" bestFit="1" customWidth="1"/>
    <col min="3596" max="3840" width="11.44140625" style="140"/>
    <col min="3841" max="3842" width="4.44140625" style="140" customWidth="1"/>
    <col min="3843" max="3843" width="5.5546875" style="140" customWidth="1"/>
    <col min="3844" max="3844" width="5.44140625" style="140" customWidth="1"/>
    <col min="3845" max="3845" width="44.5546875" style="140" customWidth="1"/>
    <col min="3846" max="3846" width="15.88671875" style="140" bestFit="1" customWidth="1"/>
    <col min="3847" max="3847" width="17.44140625" style="140" customWidth="1"/>
    <col min="3848" max="3848" width="16.5546875" style="140" customWidth="1"/>
    <col min="3849" max="3849" width="11.44140625" style="140"/>
    <col min="3850" max="3850" width="16.44140625" style="140" bestFit="1" customWidth="1"/>
    <col min="3851" max="3851" width="21.5546875" style="140" bestFit="1" customWidth="1"/>
    <col min="3852" max="4096" width="11.44140625" style="140"/>
    <col min="4097" max="4098" width="4.44140625" style="140" customWidth="1"/>
    <col min="4099" max="4099" width="5.5546875" style="140" customWidth="1"/>
    <col min="4100" max="4100" width="5.44140625" style="140" customWidth="1"/>
    <col min="4101" max="4101" width="44.5546875" style="140" customWidth="1"/>
    <col min="4102" max="4102" width="15.88671875" style="140" bestFit="1" customWidth="1"/>
    <col min="4103" max="4103" width="17.44140625" style="140" customWidth="1"/>
    <col min="4104" max="4104" width="16.5546875" style="140" customWidth="1"/>
    <col min="4105" max="4105" width="11.44140625" style="140"/>
    <col min="4106" max="4106" width="16.44140625" style="140" bestFit="1" customWidth="1"/>
    <col min="4107" max="4107" width="21.5546875" style="140" bestFit="1" customWidth="1"/>
    <col min="4108" max="4352" width="11.44140625" style="140"/>
    <col min="4353" max="4354" width="4.44140625" style="140" customWidth="1"/>
    <col min="4355" max="4355" width="5.5546875" style="140" customWidth="1"/>
    <col min="4356" max="4356" width="5.44140625" style="140" customWidth="1"/>
    <col min="4357" max="4357" width="44.5546875" style="140" customWidth="1"/>
    <col min="4358" max="4358" width="15.88671875" style="140" bestFit="1" customWidth="1"/>
    <col min="4359" max="4359" width="17.44140625" style="140" customWidth="1"/>
    <col min="4360" max="4360" width="16.5546875" style="140" customWidth="1"/>
    <col min="4361" max="4361" width="11.44140625" style="140"/>
    <col min="4362" max="4362" width="16.44140625" style="140" bestFit="1" customWidth="1"/>
    <col min="4363" max="4363" width="21.5546875" style="140" bestFit="1" customWidth="1"/>
    <col min="4364" max="4608" width="11.44140625" style="140"/>
    <col min="4609" max="4610" width="4.44140625" style="140" customWidth="1"/>
    <col min="4611" max="4611" width="5.5546875" style="140" customWidth="1"/>
    <col min="4612" max="4612" width="5.44140625" style="140" customWidth="1"/>
    <col min="4613" max="4613" width="44.5546875" style="140" customWidth="1"/>
    <col min="4614" max="4614" width="15.88671875" style="140" bestFit="1" customWidth="1"/>
    <col min="4615" max="4615" width="17.44140625" style="140" customWidth="1"/>
    <col min="4616" max="4616" width="16.5546875" style="140" customWidth="1"/>
    <col min="4617" max="4617" width="11.44140625" style="140"/>
    <col min="4618" max="4618" width="16.44140625" style="140" bestFit="1" customWidth="1"/>
    <col min="4619" max="4619" width="21.5546875" style="140" bestFit="1" customWidth="1"/>
    <col min="4620" max="4864" width="11.44140625" style="140"/>
    <col min="4865" max="4866" width="4.44140625" style="140" customWidth="1"/>
    <col min="4867" max="4867" width="5.5546875" style="140" customWidth="1"/>
    <col min="4868" max="4868" width="5.44140625" style="140" customWidth="1"/>
    <col min="4869" max="4869" width="44.5546875" style="140" customWidth="1"/>
    <col min="4870" max="4870" width="15.88671875" style="140" bestFit="1" customWidth="1"/>
    <col min="4871" max="4871" width="17.44140625" style="140" customWidth="1"/>
    <col min="4872" max="4872" width="16.5546875" style="140" customWidth="1"/>
    <col min="4873" max="4873" width="11.44140625" style="140"/>
    <col min="4874" max="4874" width="16.44140625" style="140" bestFit="1" customWidth="1"/>
    <col min="4875" max="4875" width="21.5546875" style="140" bestFit="1" customWidth="1"/>
    <col min="4876" max="5120" width="11.44140625" style="140"/>
    <col min="5121" max="5122" width="4.44140625" style="140" customWidth="1"/>
    <col min="5123" max="5123" width="5.5546875" style="140" customWidth="1"/>
    <col min="5124" max="5124" width="5.44140625" style="140" customWidth="1"/>
    <col min="5125" max="5125" width="44.5546875" style="140" customWidth="1"/>
    <col min="5126" max="5126" width="15.88671875" style="140" bestFit="1" customWidth="1"/>
    <col min="5127" max="5127" width="17.44140625" style="140" customWidth="1"/>
    <col min="5128" max="5128" width="16.5546875" style="140" customWidth="1"/>
    <col min="5129" max="5129" width="11.44140625" style="140"/>
    <col min="5130" max="5130" width="16.44140625" style="140" bestFit="1" customWidth="1"/>
    <col min="5131" max="5131" width="21.5546875" style="140" bestFit="1" customWidth="1"/>
    <col min="5132" max="5376" width="11.44140625" style="140"/>
    <col min="5377" max="5378" width="4.44140625" style="140" customWidth="1"/>
    <col min="5379" max="5379" width="5.5546875" style="140" customWidth="1"/>
    <col min="5380" max="5380" width="5.44140625" style="140" customWidth="1"/>
    <col min="5381" max="5381" width="44.5546875" style="140" customWidth="1"/>
    <col min="5382" max="5382" width="15.88671875" style="140" bestFit="1" customWidth="1"/>
    <col min="5383" max="5383" width="17.44140625" style="140" customWidth="1"/>
    <col min="5384" max="5384" width="16.5546875" style="140" customWidth="1"/>
    <col min="5385" max="5385" width="11.44140625" style="140"/>
    <col min="5386" max="5386" width="16.44140625" style="140" bestFit="1" customWidth="1"/>
    <col min="5387" max="5387" width="21.5546875" style="140" bestFit="1" customWidth="1"/>
    <col min="5388" max="5632" width="11.44140625" style="140"/>
    <col min="5633" max="5634" width="4.44140625" style="140" customWidth="1"/>
    <col min="5635" max="5635" width="5.5546875" style="140" customWidth="1"/>
    <col min="5636" max="5636" width="5.44140625" style="140" customWidth="1"/>
    <col min="5637" max="5637" width="44.5546875" style="140" customWidth="1"/>
    <col min="5638" max="5638" width="15.88671875" style="140" bestFit="1" customWidth="1"/>
    <col min="5639" max="5639" width="17.44140625" style="140" customWidth="1"/>
    <col min="5640" max="5640" width="16.5546875" style="140" customWidth="1"/>
    <col min="5641" max="5641" width="11.44140625" style="140"/>
    <col min="5642" max="5642" width="16.44140625" style="140" bestFit="1" customWidth="1"/>
    <col min="5643" max="5643" width="21.5546875" style="140" bestFit="1" customWidth="1"/>
    <col min="5644" max="5888" width="11.44140625" style="140"/>
    <col min="5889" max="5890" width="4.44140625" style="140" customWidth="1"/>
    <col min="5891" max="5891" width="5.5546875" style="140" customWidth="1"/>
    <col min="5892" max="5892" width="5.44140625" style="140" customWidth="1"/>
    <col min="5893" max="5893" width="44.5546875" style="140" customWidth="1"/>
    <col min="5894" max="5894" width="15.88671875" style="140" bestFit="1" customWidth="1"/>
    <col min="5895" max="5895" width="17.44140625" style="140" customWidth="1"/>
    <col min="5896" max="5896" width="16.5546875" style="140" customWidth="1"/>
    <col min="5897" max="5897" width="11.44140625" style="140"/>
    <col min="5898" max="5898" width="16.44140625" style="140" bestFit="1" customWidth="1"/>
    <col min="5899" max="5899" width="21.5546875" style="140" bestFit="1" customWidth="1"/>
    <col min="5900" max="6144" width="11.44140625" style="140"/>
    <col min="6145" max="6146" width="4.44140625" style="140" customWidth="1"/>
    <col min="6147" max="6147" width="5.5546875" style="140" customWidth="1"/>
    <col min="6148" max="6148" width="5.44140625" style="140" customWidth="1"/>
    <col min="6149" max="6149" width="44.5546875" style="140" customWidth="1"/>
    <col min="6150" max="6150" width="15.88671875" style="140" bestFit="1" customWidth="1"/>
    <col min="6151" max="6151" width="17.44140625" style="140" customWidth="1"/>
    <col min="6152" max="6152" width="16.5546875" style="140" customWidth="1"/>
    <col min="6153" max="6153" width="11.44140625" style="140"/>
    <col min="6154" max="6154" width="16.44140625" style="140" bestFit="1" customWidth="1"/>
    <col min="6155" max="6155" width="21.5546875" style="140" bestFit="1" customWidth="1"/>
    <col min="6156" max="6400" width="11.44140625" style="140"/>
    <col min="6401" max="6402" width="4.44140625" style="140" customWidth="1"/>
    <col min="6403" max="6403" width="5.5546875" style="140" customWidth="1"/>
    <col min="6404" max="6404" width="5.44140625" style="140" customWidth="1"/>
    <col min="6405" max="6405" width="44.5546875" style="140" customWidth="1"/>
    <col min="6406" max="6406" width="15.88671875" style="140" bestFit="1" customWidth="1"/>
    <col min="6407" max="6407" width="17.44140625" style="140" customWidth="1"/>
    <col min="6408" max="6408" width="16.5546875" style="140" customWidth="1"/>
    <col min="6409" max="6409" width="11.44140625" style="140"/>
    <col min="6410" max="6410" width="16.44140625" style="140" bestFit="1" customWidth="1"/>
    <col min="6411" max="6411" width="21.5546875" style="140" bestFit="1" customWidth="1"/>
    <col min="6412" max="6656" width="11.44140625" style="140"/>
    <col min="6657" max="6658" width="4.44140625" style="140" customWidth="1"/>
    <col min="6659" max="6659" width="5.5546875" style="140" customWidth="1"/>
    <col min="6660" max="6660" width="5.44140625" style="140" customWidth="1"/>
    <col min="6661" max="6661" width="44.5546875" style="140" customWidth="1"/>
    <col min="6662" max="6662" width="15.88671875" style="140" bestFit="1" customWidth="1"/>
    <col min="6663" max="6663" width="17.44140625" style="140" customWidth="1"/>
    <col min="6664" max="6664" width="16.5546875" style="140" customWidth="1"/>
    <col min="6665" max="6665" width="11.44140625" style="140"/>
    <col min="6666" max="6666" width="16.44140625" style="140" bestFit="1" customWidth="1"/>
    <col min="6667" max="6667" width="21.5546875" style="140" bestFit="1" customWidth="1"/>
    <col min="6668" max="6912" width="11.44140625" style="140"/>
    <col min="6913" max="6914" width="4.44140625" style="140" customWidth="1"/>
    <col min="6915" max="6915" width="5.5546875" style="140" customWidth="1"/>
    <col min="6916" max="6916" width="5.44140625" style="140" customWidth="1"/>
    <col min="6917" max="6917" width="44.5546875" style="140" customWidth="1"/>
    <col min="6918" max="6918" width="15.88671875" style="140" bestFit="1" customWidth="1"/>
    <col min="6919" max="6919" width="17.44140625" style="140" customWidth="1"/>
    <col min="6920" max="6920" width="16.5546875" style="140" customWidth="1"/>
    <col min="6921" max="6921" width="11.44140625" style="140"/>
    <col min="6922" max="6922" width="16.44140625" style="140" bestFit="1" customWidth="1"/>
    <col min="6923" max="6923" width="21.5546875" style="140" bestFit="1" customWidth="1"/>
    <col min="6924" max="7168" width="11.44140625" style="140"/>
    <col min="7169" max="7170" width="4.44140625" style="140" customWidth="1"/>
    <col min="7171" max="7171" width="5.5546875" style="140" customWidth="1"/>
    <col min="7172" max="7172" width="5.44140625" style="140" customWidth="1"/>
    <col min="7173" max="7173" width="44.5546875" style="140" customWidth="1"/>
    <col min="7174" max="7174" width="15.88671875" style="140" bestFit="1" customWidth="1"/>
    <col min="7175" max="7175" width="17.44140625" style="140" customWidth="1"/>
    <col min="7176" max="7176" width="16.5546875" style="140" customWidth="1"/>
    <col min="7177" max="7177" width="11.44140625" style="140"/>
    <col min="7178" max="7178" width="16.44140625" style="140" bestFit="1" customWidth="1"/>
    <col min="7179" max="7179" width="21.5546875" style="140" bestFit="1" customWidth="1"/>
    <col min="7180" max="7424" width="11.44140625" style="140"/>
    <col min="7425" max="7426" width="4.44140625" style="140" customWidth="1"/>
    <col min="7427" max="7427" width="5.5546875" style="140" customWidth="1"/>
    <col min="7428" max="7428" width="5.44140625" style="140" customWidth="1"/>
    <col min="7429" max="7429" width="44.5546875" style="140" customWidth="1"/>
    <col min="7430" max="7430" width="15.88671875" style="140" bestFit="1" customWidth="1"/>
    <col min="7431" max="7431" width="17.44140625" style="140" customWidth="1"/>
    <col min="7432" max="7432" width="16.5546875" style="140" customWidth="1"/>
    <col min="7433" max="7433" width="11.44140625" style="140"/>
    <col min="7434" max="7434" width="16.44140625" style="140" bestFit="1" customWidth="1"/>
    <col min="7435" max="7435" width="21.5546875" style="140" bestFit="1" customWidth="1"/>
    <col min="7436" max="7680" width="11.44140625" style="140"/>
    <col min="7681" max="7682" width="4.44140625" style="140" customWidth="1"/>
    <col min="7683" max="7683" width="5.5546875" style="140" customWidth="1"/>
    <col min="7684" max="7684" width="5.44140625" style="140" customWidth="1"/>
    <col min="7685" max="7685" width="44.5546875" style="140" customWidth="1"/>
    <col min="7686" max="7686" width="15.88671875" style="140" bestFit="1" customWidth="1"/>
    <col min="7687" max="7687" width="17.44140625" style="140" customWidth="1"/>
    <col min="7688" max="7688" width="16.5546875" style="140" customWidth="1"/>
    <col min="7689" max="7689" width="11.44140625" style="140"/>
    <col min="7690" max="7690" width="16.44140625" style="140" bestFit="1" customWidth="1"/>
    <col min="7691" max="7691" width="21.5546875" style="140" bestFit="1" customWidth="1"/>
    <col min="7692" max="7936" width="11.44140625" style="140"/>
    <col min="7937" max="7938" width="4.44140625" style="140" customWidth="1"/>
    <col min="7939" max="7939" width="5.5546875" style="140" customWidth="1"/>
    <col min="7940" max="7940" width="5.44140625" style="140" customWidth="1"/>
    <col min="7941" max="7941" width="44.5546875" style="140" customWidth="1"/>
    <col min="7942" max="7942" width="15.88671875" style="140" bestFit="1" customWidth="1"/>
    <col min="7943" max="7943" width="17.44140625" style="140" customWidth="1"/>
    <col min="7944" max="7944" width="16.5546875" style="140" customWidth="1"/>
    <col min="7945" max="7945" width="11.44140625" style="140"/>
    <col min="7946" max="7946" width="16.44140625" style="140" bestFit="1" customWidth="1"/>
    <col min="7947" max="7947" width="21.5546875" style="140" bestFit="1" customWidth="1"/>
    <col min="7948" max="8192" width="11.44140625" style="140"/>
    <col min="8193" max="8194" width="4.44140625" style="140" customWidth="1"/>
    <col min="8195" max="8195" width="5.5546875" style="140" customWidth="1"/>
    <col min="8196" max="8196" width="5.44140625" style="140" customWidth="1"/>
    <col min="8197" max="8197" width="44.5546875" style="140" customWidth="1"/>
    <col min="8198" max="8198" width="15.88671875" style="140" bestFit="1" customWidth="1"/>
    <col min="8199" max="8199" width="17.44140625" style="140" customWidth="1"/>
    <col min="8200" max="8200" width="16.5546875" style="140" customWidth="1"/>
    <col min="8201" max="8201" width="11.44140625" style="140"/>
    <col min="8202" max="8202" width="16.44140625" style="140" bestFit="1" customWidth="1"/>
    <col min="8203" max="8203" width="21.5546875" style="140" bestFit="1" customWidth="1"/>
    <col min="8204" max="8448" width="11.44140625" style="140"/>
    <col min="8449" max="8450" width="4.44140625" style="140" customWidth="1"/>
    <col min="8451" max="8451" width="5.5546875" style="140" customWidth="1"/>
    <col min="8452" max="8452" width="5.44140625" style="140" customWidth="1"/>
    <col min="8453" max="8453" width="44.5546875" style="140" customWidth="1"/>
    <col min="8454" max="8454" width="15.88671875" style="140" bestFit="1" customWidth="1"/>
    <col min="8455" max="8455" width="17.44140625" style="140" customWidth="1"/>
    <col min="8456" max="8456" width="16.5546875" style="140" customWidth="1"/>
    <col min="8457" max="8457" width="11.44140625" style="140"/>
    <col min="8458" max="8458" width="16.44140625" style="140" bestFit="1" customWidth="1"/>
    <col min="8459" max="8459" width="21.5546875" style="140" bestFit="1" customWidth="1"/>
    <col min="8460" max="8704" width="11.44140625" style="140"/>
    <col min="8705" max="8706" width="4.44140625" style="140" customWidth="1"/>
    <col min="8707" max="8707" width="5.5546875" style="140" customWidth="1"/>
    <col min="8708" max="8708" width="5.44140625" style="140" customWidth="1"/>
    <col min="8709" max="8709" width="44.5546875" style="140" customWidth="1"/>
    <col min="8710" max="8710" width="15.88671875" style="140" bestFit="1" customWidth="1"/>
    <col min="8711" max="8711" width="17.44140625" style="140" customWidth="1"/>
    <col min="8712" max="8712" width="16.5546875" style="140" customWidth="1"/>
    <col min="8713" max="8713" width="11.44140625" style="140"/>
    <col min="8714" max="8714" width="16.44140625" style="140" bestFit="1" customWidth="1"/>
    <col min="8715" max="8715" width="21.5546875" style="140" bestFit="1" customWidth="1"/>
    <col min="8716" max="8960" width="11.44140625" style="140"/>
    <col min="8961" max="8962" width="4.44140625" style="140" customWidth="1"/>
    <col min="8963" max="8963" width="5.5546875" style="140" customWidth="1"/>
    <col min="8964" max="8964" width="5.44140625" style="140" customWidth="1"/>
    <col min="8965" max="8965" width="44.5546875" style="140" customWidth="1"/>
    <col min="8966" max="8966" width="15.88671875" style="140" bestFit="1" customWidth="1"/>
    <col min="8967" max="8967" width="17.44140625" style="140" customWidth="1"/>
    <col min="8968" max="8968" width="16.5546875" style="140" customWidth="1"/>
    <col min="8969" max="8969" width="11.44140625" style="140"/>
    <col min="8970" max="8970" width="16.44140625" style="140" bestFit="1" customWidth="1"/>
    <col min="8971" max="8971" width="21.5546875" style="140" bestFit="1" customWidth="1"/>
    <col min="8972" max="9216" width="11.44140625" style="140"/>
    <col min="9217" max="9218" width="4.44140625" style="140" customWidth="1"/>
    <col min="9219" max="9219" width="5.5546875" style="140" customWidth="1"/>
    <col min="9220" max="9220" width="5.44140625" style="140" customWidth="1"/>
    <col min="9221" max="9221" width="44.5546875" style="140" customWidth="1"/>
    <col min="9222" max="9222" width="15.88671875" style="140" bestFit="1" customWidth="1"/>
    <col min="9223" max="9223" width="17.44140625" style="140" customWidth="1"/>
    <col min="9224" max="9224" width="16.5546875" style="140" customWidth="1"/>
    <col min="9225" max="9225" width="11.44140625" style="140"/>
    <col min="9226" max="9226" width="16.44140625" style="140" bestFit="1" customWidth="1"/>
    <col min="9227" max="9227" width="21.5546875" style="140" bestFit="1" customWidth="1"/>
    <col min="9228" max="9472" width="11.44140625" style="140"/>
    <col min="9473" max="9474" width="4.44140625" style="140" customWidth="1"/>
    <col min="9475" max="9475" width="5.5546875" style="140" customWidth="1"/>
    <col min="9476" max="9476" width="5.44140625" style="140" customWidth="1"/>
    <col min="9477" max="9477" width="44.5546875" style="140" customWidth="1"/>
    <col min="9478" max="9478" width="15.88671875" style="140" bestFit="1" customWidth="1"/>
    <col min="9479" max="9479" width="17.44140625" style="140" customWidth="1"/>
    <col min="9480" max="9480" width="16.5546875" style="140" customWidth="1"/>
    <col min="9481" max="9481" width="11.44140625" style="140"/>
    <col min="9482" max="9482" width="16.44140625" style="140" bestFit="1" customWidth="1"/>
    <col min="9483" max="9483" width="21.5546875" style="140" bestFit="1" customWidth="1"/>
    <col min="9484" max="9728" width="11.44140625" style="140"/>
    <col min="9729" max="9730" width="4.44140625" style="140" customWidth="1"/>
    <col min="9731" max="9731" width="5.5546875" style="140" customWidth="1"/>
    <col min="9732" max="9732" width="5.44140625" style="140" customWidth="1"/>
    <col min="9733" max="9733" width="44.5546875" style="140" customWidth="1"/>
    <col min="9734" max="9734" width="15.88671875" style="140" bestFit="1" customWidth="1"/>
    <col min="9735" max="9735" width="17.44140625" style="140" customWidth="1"/>
    <col min="9736" max="9736" width="16.5546875" style="140" customWidth="1"/>
    <col min="9737" max="9737" width="11.44140625" style="140"/>
    <col min="9738" max="9738" width="16.44140625" style="140" bestFit="1" customWidth="1"/>
    <col min="9739" max="9739" width="21.5546875" style="140" bestFit="1" customWidth="1"/>
    <col min="9740" max="9984" width="11.44140625" style="140"/>
    <col min="9985" max="9986" width="4.44140625" style="140" customWidth="1"/>
    <col min="9987" max="9987" width="5.5546875" style="140" customWidth="1"/>
    <col min="9988" max="9988" width="5.44140625" style="140" customWidth="1"/>
    <col min="9989" max="9989" width="44.5546875" style="140" customWidth="1"/>
    <col min="9990" max="9990" width="15.88671875" style="140" bestFit="1" customWidth="1"/>
    <col min="9991" max="9991" width="17.44140625" style="140" customWidth="1"/>
    <col min="9992" max="9992" width="16.5546875" style="140" customWidth="1"/>
    <col min="9993" max="9993" width="11.44140625" style="140"/>
    <col min="9994" max="9994" width="16.44140625" style="140" bestFit="1" customWidth="1"/>
    <col min="9995" max="9995" width="21.5546875" style="140" bestFit="1" customWidth="1"/>
    <col min="9996" max="10240" width="11.44140625" style="140"/>
    <col min="10241" max="10242" width="4.44140625" style="140" customWidth="1"/>
    <col min="10243" max="10243" width="5.5546875" style="140" customWidth="1"/>
    <col min="10244" max="10244" width="5.44140625" style="140" customWidth="1"/>
    <col min="10245" max="10245" width="44.5546875" style="140" customWidth="1"/>
    <col min="10246" max="10246" width="15.88671875" style="140" bestFit="1" customWidth="1"/>
    <col min="10247" max="10247" width="17.44140625" style="140" customWidth="1"/>
    <col min="10248" max="10248" width="16.5546875" style="140" customWidth="1"/>
    <col min="10249" max="10249" width="11.44140625" style="140"/>
    <col min="10250" max="10250" width="16.44140625" style="140" bestFit="1" customWidth="1"/>
    <col min="10251" max="10251" width="21.5546875" style="140" bestFit="1" customWidth="1"/>
    <col min="10252" max="10496" width="11.44140625" style="140"/>
    <col min="10497" max="10498" width="4.44140625" style="140" customWidth="1"/>
    <col min="10499" max="10499" width="5.5546875" style="140" customWidth="1"/>
    <col min="10500" max="10500" width="5.44140625" style="140" customWidth="1"/>
    <col min="10501" max="10501" width="44.5546875" style="140" customWidth="1"/>
    <col min="10502" max="10502" width="15.88671875" style="140" bestFit="1" customWidth="1"/>
    <col min="10503" max="10503" width="17.44140625" style="140" customWidth="1"/>
    <col min="10504" max="10504" width="16.5546875" style="140" customWidth="1"/>
    <col min="10505" max="10505" width="11.44140625" style="140"/>
    <col min="10506" max="10506" width="16.44140625" style="140" bestFit="1" customWidth="1"/>
    <col min="10507" max="10507" width="21.5546875" style="140" bestFit="1" customWidth="1"/>
    <col min="10508" max="10752" width="11.44140625" style="140"/>
    <col min="10753" max="10754" width="4.44140625" style="140" customWidth="1"/>
    <col min="10755" max="10755" width="5.5546875" style="140" customWidth="1"/>
    <col min="10756" max="10756" width="5.44140625" style="140" customWidth="1"/>
    <col min="10757" max="10757" width="44.5546875" style="140" customWidth="1"/>
    <col min="10758" max="10758" width="15.88671875" style="140" bestFit="1" customWidth="1"/>
    <col min="10759" max="10759" width="17.44140625" style="140" customWidth="1"/>
    <col min="10760" max="10760" width="16.5546875" style="140" customWidth="1"/>
    <col min="10761" max="10761" width="11.44140625" style="140"/>
    <col min="10762" max="10762" width="16.44140625" style="140" bestFit="1" customWidth="1"/>
    <col min="10763" max="10763" width="21.5546875" style="140" bestFit="1" customWidth="1"/>
    <col min="10764" max="11008" width="11.44140625" style="140"/>
    <col min="11009" max="11010" width="4.44140625" style="140" customWidth="1"/>
    <col min="11011" max="11011" width="5.5546875" style="140" customWidth="1"/>
    <col min="11012" max="11012" width="5.44140625" style="140" customWidth="1"/>
    <col min="11013" max="11013" width="44.5546875" style="140" customWidth="1"/>
    <col min="11014" max="11014" width="15.88671875" style="140" bestFit="1" customWidth="1"/>
    <col min="11015" max="11015" width="17.44140625" style="140" customWidth="1"/>
    <col min="11016" max="11016" width="16.5546875" style="140" customWidth="1"/>
    <col min="11017" max="11017" width="11.44140625" style="140"/>
    <col min="11018" max="11018" width="16.44140625" style="140" bestFit="1" customWidth="1"/>
    <col min="11019" max="11019" width="21.5546875" style="140" bestFit="1" customWidth="1"/>
    <col min="11020" max="11264" width="11.44140625" style="140"/>
    <col min="11265" max="11266" width="4.44140625" style="140" customWidth="1"/>
    <col min="11267" max="11267" width="5.5546875" style="140" customWidth="1"/>
    <col min="11268" max="11268" width="5.44140625" style="140" customWidth="1"/>
    <col min="11269" max="11269" width="44.5546875" style="140" customWidth="1"/>
    <col min="11270" max="11270" width="15.88671875" style="140" bestFit="1" customWidth="1"/>
    <col min="11271" max="11271" width="17.44140625" style="140" customWidth="1"/>
    <col min="11272" max="11272" width="16.5546875" style="140" customWidth="1"/>
    <col min="11273" max="11273" width="11.44140625" style="140"/>
    <col min="11274" max="11274" width="16.44140625" style="140" bestFit="1" customWidth="1"/>
    <col min="11275" max="11275" width="21.5546875" style="140" bestFit="1" customWidth="1"/>
    <col min="11276" max="11520" width="11.44140625" style="140"/>
    <col min="11521" max="11522" width="4.44140625" style="140" customWidth="1"/>
    <col min="11523" max="11523" width="5.5546875" style="140" customWidth="1"/>
    <col min="11524" max="11524" width="5.44140625" style="140" customWidth="1"/>
    <col min="11525" max="11525" width="44.5546875" style="140" customWidth="1"/>
    <col min="11526" max="11526" width="15.88671875" style="140" bestFit="1" customWidth="1"/>
    <col min="11527" max="11527" width="17.44140625" style="140" customWidth="1"/>
    <col min="11528" max="11528" width="16.5546875" style="140" customWidth="1"/>
    <col min="11529" max="11529" width="11.44140625" style="140"/>
    <col min="11530" max="11530" width="16.44140625" style="140" bestFit="1" customWidth="1"/>
    <col min="11531" max="11531" width="21.5546875" style="140" bestFit="1" customWidth="1"/>
    <col min="11532" max="11776" width="11.44140625" style="140"/>
    <col min="11777" max="11778" width="4.44140625" style="140" customWidth="1"/>
    <col min="11779" max="11779" width="5.5546875" style="140" customWidth="1"/>
    <col min="11780" max="11780" width="5.44140625" style="140" customWidth="1"/>
    <col min="11781" max="11781" width="44.5546875" style="140" customWidth="1"/>
    <col min="11782" max="11782" width="15.88671875" style="140" bestFit="1" customWidth="1"/>
    <col min="11783" max="11783" width="17.44140625" style="140" customWidth="1"/>
    <col min="11784" max="11784" width="16.5546875" style="140" customWidth="1"/>
    <col min="11785" max="11785" width="11.44140625" style="140"/>
    <col min="11786" max="11786" width="16.44140625" style="140" bestFit="1" customWidth="1"/>
    <col min="11787" max="11787" width="21.5546875" style="140" bestFit="1" customWidth="1"/>
    <col min="11788" max="12032" width="11.44140625" style="140"/>
    <col min="12033" max="12034" width="4.44140625" style="140" customWidth="1"/>
    <col min="12035" max="12035" width="5.5546875" style="140" customWidth="1"/>
    <col min="12036" max="12036" width="5.44140625" style="140" customWidth="1"/>
    <col min="12037" max="12037" width="44.5546875" style="140" customWidth="1"/>
    <col min="12038" max="12038" width="15.88671875" style="140" bestFit="1" customWidth="1"/>
    <col min="12039" max="12039" width="17.44140625" style="140" customWidth="1"/>
    <col min="12040" max="12040" width="16.5546875" style="140" customWidth="1"/>
    <col min="12041" max="12041" width="11.44140625" style="140"/>
    <col min="12042" max="12042" width="16.44140625" style="140" bestFit="1" customWidth="1"/>
    <col min="12043" max="12043" width="21.5546875" style="140" bestFit="1" customWidth="1"/>
    <col min="12044" max="12288" width="11.44140625" style="140"/>
    <col min="12289" max="12290" width="4.44140625" style="140" customWidth="1"/>
    <col min="12291" max="12291" width="5.5546875" style="140" customWidth="1"/>
    <col min="12292" max="12292" width="5.44140625" style="140" customWidth="1"/>
    <col min="12293" max="12293" width="44.5546875" style="140" customWidth="1"/>
    <col min="12294" max="12294" width="15.88671875" style="140" bestFit="1" customWidth="1"/>
    <col min="12295" max="12295" width="17.44140625" style="140" customWidth="1"/>
    <col min="12296" max="12296" width="16.5546875" style="140" customWidth="1"/>
    <col min="12297" max="12297" width="11.44140625" style="140"/>
    <col min="12298" max="12298" width="16.44140625" style="140" bestFit="1" customWidth="1"/>
    <col min="12299" max="12299" width="21.5546875" style="140" bestFit="1" customWidth="1"/>
    <col min="12300" max="12544" width="11.44140625" style="140"/>
    <col min="12545" max="12546" width="4.44140625" style="140" customWidth="1"/>
    <col min="12547" max="12547" width="5.5546875" style="140" customWidth="1"/>
    <col min="12548" max="12548" width="5.44140625" style="140" customWidth="1"/>
    <col min="12549" max="12549" width="44.5546875" style="140" customWidth="1"/>
    <col min="12550" max="12550" width="15.88671875" style="140" bestFit="1" customWidth="1"/>
    <col min="12551" max="12551" width="17.44140625" style="140" customWidth="1"/>
    <col min="12552" max="12552" width="16.5546875" style="140" customWidth="1"/>
    <col min="12553" max="12553" width="11.44140625" style="140"/>
    <col min="12554" max="12554" width="16.44140625" style="140" bestFit="1" customWidth="1"/>
    <col min="12555" max="12555" width="21.5546875" style="140" bestFit="1" customWidth="1"/>
    <col min="12556" max="12800" width="11.44140625" style="140"/>
    <col min="12801" max="12802" width="4.44140625" style="140" customWidth="1"/>
    <col min="12803" max="12803" width="5.5546875" style="140" customWidth="1"/>
    <col min="12804" max="12804" width="5.44140625" style="140" customWidth="1"/>
    <col min="12805" max="12805" width="44.5546875" style="140" customWidth="1"/>
    <col min="12806" max="12806" width="15.88671875" style="140" bestFit="1" customWidth="1"/>
    <col min="12807" max="12807" width="17.44140625" style="140" customWidth="1"/>
    <col min="12808" max="12808" width="16.5546875" style="140" customWidth="1"/>
    <col min="12809" max="12809" width="11.44140625" style="140"/>
    <col min="12810" max="12810" width="16.44140625" style="140" bestFit="1" customWidth="1"/>
    <col min="12811" max="12811" width="21.5546875" style="140" bestFit="1" customWidth="1"/>
    <col min="12812" max="13056" width="11.44140625" style="140"/>
    <col min="13057" max="13058" width="4.44140625" style="140" customWidth="1"/>
    <col min="13059" max="13059" width="5.5546875" style="140" customWidth="1"/>
    <col min="13060" max="13060" width="5.44140625" style="140" customWidth="1"/>
    <col min="13061" max="13061" width="44.5546875" style="140" customWidth="1"/>
    <col min="13062" max="13062" width="15.88671875" style="140" bestFit="1" customWidth="1"/>
    <col min="13063" max="13063" width="17.44140625" style="140" customWidth="1"/>
    <col min="13064" max="13064" width="16.5546875" style="140" customWidth="1"/>
    <col min="13065" max="13065" width="11.44140625" style="140"/>
    <col min="13066" max="13066" width="16.44140625" style="140" bestFit="1" customWidth="1"/>
    <col min="13067" max="13067" width="21.5546875" style="140" bestFit="1" customWidth="1"/>
    <col min="13068" max="13312" width="11.44140625" style="140"/>
    <col min="13313" max="13314" width="4.44140625" style="140" customWidth="1"/>
    <col min="13315" max="13315" width="5.5546875" style="140" customWidth="1"/>
    <col min="13316" max="13316" width="5.44140625" style="140" customWidth="1"/>
    <col min="13317" max="13317" width="44.5546875" style="140" customWidth="1"/>
    <col min="13318" max="13318" width="15.88671875" style="140" bestFit="1" customWidth="1"/>
    <col min="13319" max="13319" width="17.44140625" style="140" customWidth="1"/>
    <col min="13320" max="13320" width="16.5546875" style="140" customWidth="1"/>
    <col min="13321" max="13321" width="11.44140625" style="140"/>
    <col min="13322" max="13322" width="16.44140625" style="140" bestFit="1" customWidth="1"/>
    <col min="13323" max="13323" width="21.5546875" style="140" bestFit="1" customWidth="1"/>
    <col min="13324" max="13568" width="11.44140625" style="140"/>
    <col min="13569" max="13570" width="4.44140625" style="140" customWidth="1"/>
    <col min="13571" max="13571" width="5.5546875" style="140" customWidth="1"/>
    <col min="13572" max="13572" width="5.44140625" style="140" customWidth="1"/>
    <col min="13573" max="13573" width="44.5546875" style="140" customWidth="1"/>
    <col min="13574" max="13574" width="15.88671875" style="140" bestFit="1" customWidth="1"/>
    <col min="13575" max="13575" width="17.44140625" style="140" customWidth="1"/>
    <col min="13576" max="13576" width="16.5546875" style="140" customWidth="1"/>
    <col min="13577" max="13577" width="11.44140625" style="140"/>
    <col min="13578" max="13578" width="16.44140625" style="140" bestFit="1" customWidth="1"/>
    <col min="13579" max="13579" width="21.5546875" style="140" bestFit="1" customWidth="1"/>
    <col min="13580" max="13824" width="11.44140625" style="140"/>
    <col min="13825" max="13826" width="4.44140625" style="140" customWidth="1"/>
    <col min="13827" max="13827" width="5.5546875" style="140" customWidth="1"/>
    <col min="13828" max="13828" width="5.44140625" style="140" customWidth="1"/>
    <col min="13829" max="13829" width="44.5546875" style="140" customWidth="1"/>
    <col min="13830" max="13830" width="15.88671875" style="140" bestFit="1" customWidth="1"/>
    <col min="13831" max="13831" width="17.44140625" style="140" customWidth="1"/>
    <col min="13832" max="13832" width="16.5546875" style="140" customWidth="1"/>
    <col min="13833" max="13833" width="11.44140625" style="140"/>
    <col min="13834" max="13834" width="16.44140625" style="140" bestFit="1" customWidth="1"/>
    <col min="13835" max="13835" width="21.5546875" style="140" bestFit="1" customWidth="1"/>
    <col min="13836" max="14080" width="11.44140625" style="140"/>
    <col min="14081" max="14082" width="4.44140625" style="140" customWidth="1"/>
    <col min="14083" max="14083" width="5.5546875" style="140" customWidth="1"/>
    <col min="14084" max="14084" width="5.44140625" style="140" customWidth="1"/>
    <col min="14085" max="14085" width="44.5546875" style="140" customWidth="1"/>
    <col min="14086" max="14086" width="15.88671875" style="140" bestFit="1" customWidth="1"/>
    <col min="14087" max="14087" width="17.44140625" style="140" customWidth="1"/>
    <col min="14088" max="14088" width="16.5546875" style="140" customWidth="1"/>
    <col min="14089" max="14089" width="11.44140625" style="140"/>
    <col min="14090" max="14090" width="16.44140625" style="140" bestFit="1" customWidth="1"/>
    <col min="14091" max="14091" width="21.5546875" style="140" bestFit="1" customWidth="1"/>
    <col min="14092" max="14336" width="11.44140625" style="140"/>
    <col min="14337" max="14338" width="4.44140625" style="140" customWidth="1"/>
    <col min="14339" max="14339" width="5.5546875" style="140" customWidth="1"/>
    <col min="14340" max="14340" width="5.44140625" style="140" customWidth="1"/>
    <col min="14341" max="14341" width="44.5546875" style="140" customWidth="1"/>
    <col min="14342" max="14342" width="15.88671875" style="140" bestFit="1" customWidth="1"/>
    <col min="14343" max="14343" width="17.44140625" style="140" customWidth="1"/>
    <col min="14344" max="14344" width="16.5546875" style="140" customWidth="1"/>
    <col min="14345" max="14345" width="11.44140625" style="140"/>
    <col min="14346" max="14346" width="16.44140625" style="140" bestFit="1" customWidth="1"/>
    <col min="14347" max="14347" width="21.5546875" style="140" bestFit="1" customWidth="1"/>
    <col min="14348" max="14592" width="11.44140625" style="140"/>
    <col min="14593" max="14594" width="4.44140625" style="140" customWidth="1"/>
    <col min="14595" max="14595" width="5.5546875" style="140" customWidth="1"/>
    <col min="14596" max="14596" width="5.44140625" style="140" customWidth="1"/>
    <col min="14597" max="14597" width="44.5546875" style="140" customWidth="1"/>
    <col min="14598" max="14598" width="15.88671875" style="140" bestFit="1" customWidth="1"/>
    <col min="14599" max="14599" width="17.44140625" style="140" customWidth="1"/>
    <col min="14600" max="14600" width="16.5546875" style="140" customWidth="1"/>
    <col min="14601" max="14601" width="11.44140625" style="140"/>
    <col min="14602" max="14602" width="16.44140625" style="140" bestFit="1" customWidth="1"/>
    <col min="14603" max="14603" width="21.5546875" style="140" bestFit="1" customWidth="1"/>
    <col min="14604" max="14848" width="11.44140625" style="140"/>
    <col min="14849" max="14850" width="4.44140625" style="140" customWidth="1"/>
    <col min="14851" max="14851" width="5.5546875" style="140" customWidth="1"/>
    <col min="14852" max="14852" width="5.44140625" style="140" customWidth="1"/>
    <col min="14853" max="14853" width="44.5546875" style="140" customWidth="1"/>
    <col min="14854" max="14854" width="15.88671875" style="140" bestFit="1" customWidth="1"/>
    <col min="14855" max="14855" width="17.44140625" style="140" customWidth="1"/>
    <col min="14856" max="14856" width="16.5546875" style="140" customWidth="1"/>
    <col min="14857" max="14857" width="11.44140625" style="140"/>
    <col min="14858" max="14858" width="16.44140625" style="140" bestFit="1" customWidth="1"/>
    <col min="14859" max="14859" width="21.5546875" style="140" bestFit="1" customWidth="1"/>
    <col min="14860" max="15104" width="11.44140625" style="140"/>
    <col min="15105" max="15106" width="4.44140625" style="140" customWidth="1"/>
    <col min="15107" max="15107" width="5.5546875" style="140" customWidth="1"/>
    <col min="15108" max="15108" width="5.44140625" style="140" customWidth="1"/>
    <col min="15109" max="15109" width="44.5546875" style="140" customWidth="1"/>
    <col min="15110" max="15110" width="15.88671875" style="140" bestFit="1" customWidth="1"/>
    <col min="15111" max="15111" width="17.44140625" style="140" customWidth="1"/>
    <col min="15112" max="15112" width="16.5546875" style="140" customWidth="1"/>
    <col min="15113" max="15113" width="11.44140625" style="140"/>
    <col min="15114" max="15114" width="16.44140625" style="140" bestFit="1" customWidth="1"/>
    <col min="15115" max="15115" width="21.5546875" style="140" bestFit="1" customWidth="1"/>
    <col min="15116" max="15360" width="11.44140625" style="140"/>
    <col min="15361" max="15362" width="4.44140625" style="140" customWidth="1"/>
    <col min="15363" max="15363" width="5.5546875" style="140" customWidth="1"/>
    <col min="15364" max="15364" width="5.44140625" style="140" customWidth="1"/>
    <col min="15365" max="15365" width="44.5546875" style="140" customWidth="1"/>
    <col min="15366" max="15366" width="15.88671875" style="140" bestFit="1" customWidth="1"/>
    <col min="15367" max="15367" width="17.44140625" style="140" customWidth="1"/>
    <col min="15368" max="15368" width="16.5546875" style="140" customWidth="1"/>
    <col min="15369" max="15369" width="11.44140625" style="140"/>
    <col min="15370" max="15370" width="16.44140625" style="140" bestFit="1" customWidth="1"/>
    <col min="15371" max="15371" width="21.5546875" style="140" bestFit="1" customWidth="1"/>
    <col min="15372" max="15616" width="11.44140625" style="140"/>
    <col min="15617" max="15618" width="4.44140625" style="140" customWidth="1"/>
    <col min="15619" max="15619" width="5.5546875" style="140" customWidth="1"/>
    <col min="15620" max="15620" width="5.44140625" style="140" customWidth="1"/>
    <col min="15621" max="15621" width="44.5546875" style="140" customWidth="1"/>
    <col min="15622" max="15622" width="15.88671875" style="140" bestFit="1" customWidth="1"/>
    <col min="15623" max="15623" width="17.44140625" style="140" customWidth="1"/>
    <col min="15624" max="15624" width="16.5546875" style="140" customWidth="1"/>
    <col min="15625" max="15625" width="11.44140625" style="140"/>
    <col min="15626" max="15626" width="16.44140625" style="140" bestFit="1" customWidth="1"/>
    <col min="15627" max="15627" width="21.5546875" style="140" bestFit="1" customWidth="1"/>
    <col min="15628" max="15872" width="11.44140625" style="140"/>
    <col min="15873" max="15874" width="4.44140625" style="140" customWidth="1"/>
    <col min="15875" max="15875" width="5.5546875" style="140" customWidth="1"/>
    <col min="15876" max="15876" width="5.44140625" style="140" customWidth="1"/>
    <col min="15877" max="15877" width="44.5546875" style="140" customWidth="1"/>
    <col min="15878" max="15878" width="15.88671875" style="140" bestFit="1" customWidth="1"/>
    <col min="15879" max="15879" width="17.44140625" style="140" customWidth="1"/>
    <col min="15880" max="15880" width="16.5546875" style="140" customWidth="1"/>
    <col min="15881" max="15881" width="11.44140625" style="140"/>
    <col min="15882" max="15882" width="16.44140625" style="140" bestFit="1" customWidth="1"/>
    <col min="15883" max="15883" width="21.5546875" style="140" bestFit="1" customWidth="1"/>
    <col min="15884" max="16128" width="11.44140625" style="140"/>
    <col min="16129" max="16130" width="4.44140625" style="140" customWidth="1"/>
    <col min="16131" max="16131" width="5.5546875" style="140" customWidth="1"/>
    <col min="16132" max="16132" width="5.44140625" style="140" customWidth="1"/>
    <col min="16133" max="16133" width="44.5546875" style="140" customWidth="1"/>
    <col min="16134" max="16134" width="15.88671875" style="140" bestFit="1" customWidth="1"/>
    <col min="16135" max="16135" width="17.44140625" style="140" customWidth="1"/>
    <col min="16136" max="16136" width="16.5546875" style="140" customWidth="1"/>
    <col min="16137" max="16137" width="11.44140625" style="140"/>
    <col min="16138" max="16138" width="16.44140625" style="140" bestFit="1" customWidth="1"/>
    <col min="16139" max="16139" width="21.5546875" style="140" bestFit="1" customWidth="1"/>
    <col min="16140" max="16384" width="11.44140625" style="140"/>
  </cols>
  <sheetData>
    <row r="2" spans="1:10" ht="13.8" x14ac:dyDescent="0.25">
      <c r="A2" s="536"/>
      <c r="B2" s="536"/>
      <c r="C2" s="536"/>
      <c r="D2" s="536"/>
      <c r="E2" s="536"/>
      <c r="F2" s="536"/>
      <c r="G2" s="536"/>
      <c r="H2" s="536"/>
    </row>
    <row r="3" spans="1:10" ht="48" customHeight="1" x14ac:dyDescent="0.25">
      <c r="A3" s="537" t="s">
        <v>471</v>
      </c>
      <c r="B3" s="537"/>
      <c r="C3" s="537"/>
      <c r="D3" s="537"/>
      <c r="E3" s="537"/>
      <c r="F3" s="537"/>
      <c r="G3" s="537"/>
      <c r="H3" s="537"/>
    </row>
    <row r="4" spans="1:10" s="141" customFormat="1" ht="26.25" customHeight="1" x14ac:dyDescent="0.25">
      <c r="A4" s="537" t="s">
        <v>92</v>
      </c>
      <c r="B4" s="537"/>
      <c r="C4" s="537"/>
      <c r="D4" s="537"/>
      <c r="E4" s="537"/>
      <c r="F4" s="537"/>
      <c r="G4" s="538"/>
      <c r="H4" s="538"/>
    </row>
    <row r="5" spans="1:10" ht="15.75" customHeight="1" x14ac:dyDescent="0.3">
      <c r="A5" s="142"/>
      <c r="B5" s="143"/>
      <c r="C5" s="143"/>
      <c r="D5" s="143"/>
      <c r="E5" s="143"/>
    </row>
    <row r="6" spans="1:10" ht="27.75" customHeight="1" x14ac:dyDescent="0.3">
      <c r="A6" s="144"/>
      <c r="B6" s="145"/>
      <c r="C6" s="145"/>
      <c r="D6" s="146"/>
      <c r="E6" s="147"/>
      <c r="F6" s="148" t="s">
        <v>426</v>
      </c>
      <c r="G6" s="148" t="s">
        <v>427</v>
      </c>
      <c r="H6" s="149" t="s">
        <v>428</v>
      </c>
      <c r="I6" s="150"/>
    </row>
    <row r="7" spans="1:10" ht="27.75" customHeight="1" x14ac:dyDescent="0.3">
      <c r="A7" s="539" t="s">
        <v>96</v>
      </c>
      <c r="B7" s="531"/>
      <c r="C7" s="531"/>
      <c r="D7" s="531"/>
      <c r="E7" s="540"/>
      <c r="F7" s="521">
        <v>60612520.359999999</v>
      </c>
      <c r="G7" s="151">
        <v>53929974</v>
      </c>
      <c r="H7" s="151">
        <v>57167649</v>
      </c>
      <c r="I7" s="152"/>
    </row>
    <row r="8" spans="1:10" ht="22.5" customHeight="1" x14ac:dyDescent="0.3">
      <c r="A8" s="528" t="s">
        <v>97</v>
      </c>
      <c r="B8" s="529"/>
      <c r="C8" s="529"/>
      <c r="D8" s="529"/>
      <c r="E8" s="541"/>
      <c r="F8" s="522">
        <v>60608920.359999999</v>
      </c>
      <c r="G8" s="153">
        <v>53921968</v>
      </c>
      <c r="H8" s="153">
        <v>57166049</v>
      </c>
    </row>
    <row r="9" spans="1:10" ht="22.5" customHeight="1" x14ac:dyDescent="0.3">
      <c r="A9" s="542" t="s">
        <v>98</v>
      </c>
      <c r="B9" s="541"/>
      <c r="C9" s="541"/>
      <c r="D9" s="541"/>
      <c r="E9" s="541"/>
      <c r="F9" s="522">
        <v>3600</v>
      </c>
      <c r="G9" s="153">
        <v>1600</v>
      </c>
      <c r="H9" s="153">
        <v>16049</v>
      </c>
    </row>
    <row r="10" spans="1:10" ht="22.5" customHeight="1" x14ac:dyDescent="0.3">
      <c r="A10" s="154" t="s">
        <v>99</v>
      </c>
      <c r="B10" s="155"/>
      <c r="C10" s="155"/>
      <c r="D10" s="155"/>
      <c r="E10" s="155"/>
      <c r="F10" s="521">
        <v>60961504.810000002</v>
      </c>
      <c r="G10" s="151">
        <v>53929974</v>
      </c>
      <c r="H10" s="151">
        <v>57167649</v>
      </c>
    </row>
    <row r="11" spans="1:10" ht="22.5" customHeight="1" x14ac:dyDescent="0.3">
      <c r="A11" s="532" t="s">
        <v>100</v>
      </c>
      <c r="B11" s="529"/>
      <c r="C11" s="529"/>
      <c r="D11" s="529"/>
      <c r="E11" s="543"/>
      <c r="F11" s="522">
        <v>58719583</v>
      </c>
      <c r="G11" s="153">
        <v>53629974</v>
      </c>
      <c r="H11" s="156">
        <v>5376826</v>
      </c>
      <c r="I11" s="157"/>
      <c r="J11" s="157"/>
    </row>
    <row r="12" spans="1:10" ht="22.5" customHeight="1" x14ac:dyDescent="0.3">
      <c r="A12" s="542" t="s">
        <v>412</v>
      </c>
      <c r="B12" s="541"/>
      <c r="C12" s="541"/>
      <c r="D12" s="541"/>
      <c r="E12" s="541"/>
      <c r="F12" s="522">
        <v>2241922</v>
      </c>
      <c r="G12" s="153">
        <v>300000</v>
      </c>
      <c r="H12" s="156">
        <v>3399658</v>
      </c>
      <c r="I12" s="157"/>
      <c r="J12" s="157"/>
    </row>
    <row r="13" spans="1:10" ht="22.5" customHeight="1" x14ac:dyDescent="0.3">
      <c r="A13" s="530" t="s">
        <v>102</v>
      </c>
      <c r="B13" s="531"/>
      <c r="C13" s="531"/>
      <c r="D13" s="531"/>
      <c r="E13" s="531"/>
      <c r="F13" s="520">
        <f>F7-F10</f>
        <v>-348984.45000000298</v>
      </c>
      <c r="G13" s="158">
        <f>+G7-G10</f>
        <v>0</v>
      </c>
      <c r="H13" s="158">
        <f>+H7-H10</f>
        <v>0</v>
      </c>
      <c r="J13" s="157"/>
    </row>
    <row r="14" spans="1:10" ht="25.5" customHeight="1" x14ac:dyDescent="0.25">
      <c r="A14" s="537"/>
      <c r="B14" s="526"/>
      <c r="C14" s="526"/>
      <c r="D14" s="526"/>
      <c r="E14" s="526"/>
      <c r="F14" s="527"/>
      <c r="G14" s="527"/>
      <c r="H14" s="527"/>
    </row>
    <row r="15" spans="1:10" ht="27.75" customHeight="1" x14ac:dyDescent="0.3">
      <c r="A15" s="144"/>
      <c r="B15" s="145"/>
      <c r="C15" s="145"/>
      <c r="D15" s="146"/>
      <c r="E15" s="147"/>
      <c r="F15" s="148" t="s">
        <v>426</v>
      </c>
      <c r="G15" s="148" t="s">
        <v>427</v>
      </c>
      <c r="H15" s="149" t="s">
        <v>428</v>
      </c>
      <c r="J15" s="157"/>
    </row>
    <row r="16" spans="1:10" ht="30.75" customHeight="1" x14ac:dyDescent="0.3">
      <c r="A16" s="544" t="s">
        <v>413</v>
      </c>
      <c r="B16" s="545"/>
      <c r="C16" s="545"/>
      <c r="D16" s="545"/>
      <c r="E16" s="546"/>
      <c r="F16" s="159"/>
      <c r="G16" s="159"/>
      <c r="H16" s="160"/>
      <c r="J16" s="157"/>
    </row>
    <row r="17" spans="1:11" s="442" customFormat="1" ht="30.75" customHeight="1" x14ac:dyDescent="0.3">
      <c r="A17" s="533" t="s">
        <v>446</v>
      </c>
      <c r="B17" s="534"/>
      <c r="C17" s="534"/>
      <c r="D17" s="534"/>
      <c r="E17" s="535"/>
      <c r="F17" s="519">
        <v>1070493.45</v>
      </c>
      <c r="G17" s="159"/>
      <c r="H17" s="160"/>
      <c r="J17" s="157"/>
    </row>
    <row r="18" spans="1:11" ht="34.5" customHeight="1" x14ac:dyDescent="0.3">
      <c r="A18" s="533" t="s">
        <v>447</v>
      </c>
      <c r="B18" s="534"/>
      <c r="C18" s="534"/>
      <c r="D18" s="534"/>
      <c r="E18" s="535"/>
      <c r="F18" s="519">
        <v>-721509</v>
      </c>
      <c r="G18" s="161"/>
      <c r="H18" s="158"/>
      <c r="J18" s="157"/>
    </row>
    <row r="19" spans="1:11" s="162" customFormat="1" ht="25.5" customHeight="1" x14ac:dyDescent="0.3">
      <c r="A19" s="525"/>
      <c r="B19" s="526"/>
      <c r="C19" s="526"/>
      <c r="D19" s="526"/>
      <c r="E19" s="526"/>
      <c r="F19" s="527"/>
      <c r="G19" s="527"/>
      <c r="H19" s="527"/>
      <c r="J19" s="163"/>
    </row>
    <row r="20" spans="1:11" s="162" customFormat="1" ht="27.75" customHeight="1" x14ac:dyDescent="0.3">
      <c r="A20" s="144"/>
      <c r="B20" s="145"/>
      <c r="C20" s="145"/>
      <c r="D20" s="146"/>
      <c r="E20" s="147"/>
      <c r="F20" s="148" t="s">
        <v>426</v>
      </c>
      <c r="G20" s="148" t="s">
        <v>427</v>
      </c>
      <c r="H20" s="149" t="s">
        <v>428</v>
      </c>
      <c r="J20" s="163"/>
      <c r="K20" s="163"/>
    </row>
    <row r="21" spans="1:11" s="162" customFormat="1" ht="22.5" customHeight="1" x14ac:dyDescent="0.3">
      <c r="A21" s="528" t="s">
        <v>104</v>
      </c>
      <c r="B21" s="529"/>
      <c r="C21" s="529"/>
      <c r="D21" s="529"/>
      <c r="E21" s="529"/>
      <c r="F21" s="153"/>
      <c r="G21" s="153"/>
      <c r="H21" s="153"/>
      <c r="J21" s="163"/>
    </row>
    <row r="22" spans="1:11" s="162" customFormat="1" ht="33.75" customHeight="1" x14ac:dyDescent="0.3">
      <c r="A22" s="528" t="s">
        <v>105</v>
      </c>
      <c r="B22" s="529"/>
      <c r="C22" s="529"/>
      <c r="D22" s="529"/>
      <c r="E22" s="529"/>
      <c r="F22" s="153"/>
      <c r="G22" s="153"/>
      <c r="H22" s="153"/>
    </row>
    <row r="23" spans="1:11" s="162" customFormat="1" ht="22.5" customHeight="1" x14ac:dyDescent="0.3">
      <c r="A23" s="530" t="s">
        <v>106</v>
      </c>
      <c r="B23" s="531"/>
      <c r="C23" s="531"/>
      <c r="D23" s="531"/>
      <c r="E23" s="531"/>
      <c r="F23" s="151">
        <f>F21-F22</f>
        <v>0</v>
      </c>
      <c r="G23" s="151">
        <f>G21-G22</f>
        <v>0</v>
      </c>
      <c r="H23" s="151">
        <f>H21-H22</f>
        <v>0</v>
      </c>
      <c r="J23" s="164"/>
      <c r="K23" s="163"/>
    </row>
    <row r="24" spans="1:11" s="162" customFormat="1" ht="25.5" customHeight="1" x14ac:dyDescent="0.3">
      <c r="A24" s="525"/>
      <c r="B24" s="526"/>
      <c r="C24" s="526"/>
      <c r="D24" s="526"/>
      <c r="E24" s="526"/>
      <c r="F24" s="527"/>
      <c r="G24" s="527"/>
      <c r="H24" s="527"/>
    </row>
    <row r="25" spans="1:11" s="162" customFormat="1" ht="22.5" customHeight="1" x14ac:dyDescent="0.3">
      <c r="A25" s="532" t="s">
        <v>107</v>
      </c>
      <c r="B25" s="529"/>
      <c r="C25" s="529"/>
      <c r="D25" s="529"/>
      <c r="E25" s="529"/>
      <c r="F25" s="153" t="str">
        <f>IF((F13+F18+F23)&lt;&gt;0,"NESLAGANJE ZBROJA",(F13+F18+F23))</f>
        <v>NESLAGANJE ZBROJA</v>
      </c>
      <c r="G25" s="153">
        <f>IF((G13+G18+G23)&lt;&gt;0,"NESLAGANJE ZBROJA",(G13+G18+G23))</f>
        <v>0</v>
      </c>
      <c r="H25" s="153">
        <f>IF((H13+H18+H23)&lt;&gt;0,"NESLAGANJE ZBROJA",(H13+H18+H23))</f>
        <v>0</v>
      </c>
    </row>
    <row r="26" spans="1:11" s="162" customFormat="1" ht="18" customHeight="1" x14ac:dyDescent="0.3">
      <c r="A26" s="165"/>
      <c r="B26" s="143"/>
      <c r="C26" s="143"/>
      <c r="D26" s="143"/>
      <c r="E26" s="143"/>
    </row>
    <row r="27" spans="1:11" ht="42" customHeight="1" x14ac:dyDescent="0.3">
      <c r="A27" s="523" t="s">
        <v>414</v>
      </c>
      <c r="B27" s="524"/>
      <c r="C27" s="524"/>
      <c r="D27" s="524"/>
      <c r="E27" s="524"/>
      <c r="F27" s="524"/>
      <c r="G27" s="524"/>
      <c r="H27" s="524"/>
    </row>
    <row r="28" spans="1:11" x14ac:dyDescent="0.25">
      <c r="E28" s="167"/>
    </row>
    <row r="32" spans="1:11" x14ac:dyDescent="0.25">
      <c r="F32" s="157"/>
      <c r="G32" s="157"/>
      <c r="H32" s="157"/>
    </row>
    <row r="33" spans="5:8" x14ac:dyDescent="0.25">
      <c r="F33" s="157"/>
      <c r="G33" s="157"/>
      <c r="H33" s="157"/>
    </row>
    <row r="34" spans="5:8" x14ac:dyDescent="0.25">
      <c r="E34" s="168"/>
      <c r="F34" s="169"/>
      <c r="G34" s="169"/>
      <c r="H34" s="169"/>
    </row>
    <row r="35" spans="5:8" x14ac:dyDescent="0.25">
      <c r="E35" s="168"/>
      <c r="F35" s="157"/>
      <c r="G35" s="157"/>
      <c r="H35" s="157"/>
    </row>
    <row r="36" spans="5:8" x14ac:dyDescent="0.25">
      <c r="E36" s="168"/>
      <c r="F36" s="157"/>
      <c r="G36" s="157"/>
      <c r="H36" s="157"/>
    </row>
    <row r="37" spans="5:8" x14ac:dyDescent="0.25">
      <c r="E37" s="168"/>
      <c r="F37" s="157"/>
      <c r="G37" s="157"/>
      <c r="H37" s="157"/>
    </row>
    <row r="38" spans="5:8" x14ac:dyDescent="0.25">
      <c r="E38" s="168"/>
      <c r="F38" s="157"/>
      <c r="G38" s="157"/>
      <c r="H38" s="157"/>
    </row>
    <row r="39" spans="5:8" x14ac:dyDescent="0.25">
      <c r="E39" s="168"/>
    </row>
    <row r="44" spans="5:8" x14ac:dyDescent="0.25">
      <c r="F44" s="157"/>
    </row>
    <row r="45" spans="5:8" x14ac:dyDescent="0.25">
      <c r="F45" s="157"/>
    </row>
    <row r="46" spans="5:8" x14ac:dyDescent="0.25">
      <c r="F46" s="157"/>
    </row>
  </sheetData>
  <mergeCells count="20">
    <mergeCell ref="A18:E18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7:H27"/>
    <mergeCell ref="A19:H19"/>
    <mergeCell ref="A21:E21"/>
    <mergeCell ref="A22:E22"/>
    <mergeCell ref="A23:E23"/>
    <mergeCell ref="A24:H24"/>
    <mergeCell ref="A25:E25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5"/>
  <sheetViews>
    <sheetView zoomScaleNormal="100" workbookViewId="0">
      <pane xSplit="2" ySplit="4" topLeftCell="K35" activePane="bottomRight" state="frozen"/>
      <selection pane="topRight" activeCell="W1" sqref="W1"/>
      <selection pane="bottomLeft" activeCell="A149" sqref="A149"/>
      <selection pane="bottomRight" activeCell="O20" sqref="O20"/>
    </sheetView>
  </sheetViews>
  <sheetFormatPr defaultColWidth="8.88671875" defaultRowHeight="12.6" x14ac:dyDescent="0.25"/>
  <cols>
    <col min="1" max="1" width="6.44140625" style="314" customWidth="1"/>
    <col min="2" max="2" width="32.44140625" style="315" customWidth="1"/>
    <col min="3" max="3" width="12.88671875" style="316" customWidth="1"/>
    <col min="4" max="4" width="11.5546875" style="316" customWidth="1"/>
    <col min="5" max="5" width="12.44140625" style="316" customWidth="1"/>
    <col min="6" max="6" width="10.88671875" style="316" customWidth="1"/>
    <col min="7" max="7" width="12.44140625" style="316" customWidth="1"/>
    <col min="8" max="8" width="12.5546875" style="316" customWidth="1"/>
    <col min="9" max="9" width="13" style="316" customWidth="1"/>
    <col min="10" max="10" width="11.5546875" style="316" customWidth="1"/>
    <col min="11" max="11" width="7.5546875" style="316" customWidth="1"/>
    <col min="12" max="12" width="10.5546875" style="316" customWidth="1"/>
    <col min="13" max="13" width="5.88671875" style="316" customWidth="1"/>
    <col min="14" max="14" width="6.5546875" style="316" customWidth="1"/>
    <col min="15" max="15" width="13.109375" style="269" customWidth="1"/>
    <col min="16" max="16" width="12.44140625" style="269" customWidth="1"/>
    <col min="17" max="17" width="11.5546875" style="269" bestFit="1" customWidth="1"/>
    <col min="18" max="18" width="10.109375" style="269" bestFit="1" customWidth="1"/>
    <col min="19" max="20" width="11.5546875" style="269" bestFit="1" customWidth="1"/>
    <col min="21" max="21" width="12.5546875" style="269" bestFit="1" customWidth="1"/>
    <col min="22" max="22" width="11.5546875" style="269" customWidth="1"/>
    <col min="23" max="23" width="8.88671875" style="269"/>
    <col min="24" max="24" width="10.44140625" style="269" customWidth="1"/>
    <col min="25" max="25" width="5.44140625" style="269" customWidth="1"/>
    <col min="26" max="26" width="7.5546875" style="269" customWidth="1"/>
    <col min="27" max="16384" width="8.88671875" style="269"/>
  </cols>
  <sheetData>
    <row r="1" spans="1:26" ht="24" customHeight="1" x14ac:dyDescent="0.25">
      <c r="A1" s="604" t="s">
        <v>14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26" s="271" customFormat="1" ht="6.6" customHeight="1" thickBot="1" x14ac:dyDescent="0.3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6" s="277" customFormat="1" ht="60" customHeight="1" thickBot="1" x14ac:dyDescent="0.3">
      <c r="A3" s="272" t="s">
        <v>15</v>
      </c>
      <c r="B3" s="273" t="s">
        <v>16</v>
      </c>
      <c r="C3" s="423" t="s">
        <v>404</v>
      </c>
      <c r="D3" s="605" t="s">
        <v>4</v>
      </c>
      <c r="E3" s="605"/>
      <c r="F3" s="274"/>
      <c r="G3" s="274"/>
      <c r="H3" s="274" t="s">
        <v>5</v>
      </c>
      <c r="I3" s="274" t="s">
        <v>6</v>
      </c>
      <c r="J3" s="274" t="s">
        <v>7</v>
      </c>
      <c r="K3" s="274" t="s">
        <v>17</v>
      </c>
      <c r="L3" s="274" t="s">
        <v>8</v>
      </c>
      <c r="M3" s="274" t="s">
        <v>9</v>
      </c>
      <c r="N3" s="274" t="s">
        <v>405</v>
      </c>
      <c r="O3" s="424" t="s">
        <v>429</v>
      </c>
      <c r="P3" s="606" t="s">
        <v>4</v>
      </c>
      <c r="Q3" s="606"/>
      <c r="R3" s="275"/>
      <c r="S3" s="275"/>
      <c r="T3" s="275" t="s">
        <v>5</v>
      </c>
      <c r="U3" s="275" t="s">
        <v>6</v>
      </c>
      <c r="V3" s="275" t="s">
        <v>7</v>
      </c>
      <c r="W3" s="275" t="s">
        <v>17</v>
      </c>
      <c r="X3" s="275" t="s">
        <v>8</v>
      </c>
      <c r="Y3" s="276" t="s">
        <v>9</v>
      </c>
      <c r="Z3" s="276" t="s">
        <v>405</v>
      </c>
    </row>
    <row r="4" spans="1:26" ht="53.4" thickBot="1" x14ac:dyDescent="0.3">
      <c r="A4" s="278"/>
      <c r="B4" s="279"/>
      <c r="C4" s="280"/>
      <c r="D4" s="281" t="s">
        <v>10</v>
      </c>
      <c r="E4" s="422" t="s">
        <v>425</v>
      </c>
      <c r="F4" s="282" t="s">
        <v>382</v>
      </c>
      <c r="G4" s="425" t="s">
        <v>433</v>
      </c>
      <c r="H4" s="283">
        <v>3211</v>
      </c>
      <c r="I4" s="284" t="s">
        <v>11</v>
      </c>
      <c r="J4" s="283">
        <v>5211</v>
      </c>
      <c r="K4" s="283">
        <v>6211</v>
      </c>
      <c r="L4" s="283">
        <v>7311</v>
      </c>
      <c r="M4" s="283">
        <v>8311</v>
      </c>
      <c r="N4" s="283">
        <v>922</v>
      </c>
      <c r="O4" s="280"/>
      <c r="P4" s="281" t="s">
        <v>10</v>
      </c>
      <c r="Q4" s="422" t="s">
        <v>425</v>
      </c>
      <c r="R4" s="282" t="s">
        <v>383</v>
      </c>
      <c r="S4" s="425" t="s">
        <v>437</v>
      </c>
      <c r="T4" s="283">
        <v>3211</v>
      </c>
      <c r="U4" s="284" t="s">
        <v>11</v>
      </c>
      <c r="V4" s="283">
        <v>5211</v>
      </c>
      <c r="W4" s="283">
        <v>6211</v>
      </c>
      <c r="X4" s="283">
        <v>7311</v>
      </c>
      <c r="Y4" s="283">
        <v>8311</v>
      </c>
      <c r="Z4" s="283">
        <v>922</v>
      </c>
    </row>
    <row r="5" spans="1:26" s="277" customFormat="1" ht="26.4" x14ac:dyDescent="0.25">
      <c r="A5" s="285"/>
      <c r="B5" s="286" t="s">
        <v>19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13.2" x14ac:dyDescent="0.25">
      <c r="A6" s="288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s="277" customFormat="1" ht="26.4" x14ac:dyDescent="0.25">
      <c r="A7" s="291" t="s">
        <v>20</v>
      </c>
      <c r="B7" s="292" t="s">
        <v>21</v>
      </c>
      <c r="C7" s="230">
        <f t="shared" ref="C7:Z7" si="0">C8+C14+C18</f>
        <v>50562266</v>
      </c>
      <c r="D7" s="230">
        <f t="shared" si="0"/>
        <v>1712140</v>
      </c>
      <c r="E7" s="230">
        <f t="shared" si="0"/>
        <v>0</v>
      </c>
      <c r="F7" s="230">
        <f t="shared" si="0"/>
        <v>0</v>
      </c>
      <c r="G7" s="230">
        <f t="shared" si="0"/>
        <v>1700000</v>
      </c>
      <c r="H7" s="230">
        <f t="shared" si="0"/>
        <v>2174510</v>
      </c>
      <c r="I7" s="230">
        <f t="shared" si="0"/>
        <v>43878966</v>
      </c>
      <c r="J7" s="230">
        <f t="shared" si="0"/>
        <v>1096650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 t="shared" si="0"/>
        <v>50566283</v>
      </c>
      <c r="P7" s="230">
        <f t="shared" si="0"/>
        <v>1250000</v>
      </c>
      <c r="Q7" s="230">
        <f t="shared" si="0"/>
        <v>0</v>
      </c>
      <c r="R7" s="230">
        <f t="shared" si="0"/>
        <v>0</v>
      </c>
      <c r="S7" s="230">
        <f t="shared" si="0"/>
        <v>1700000</v>
      </c>
      <c r="T7" s="230">
        <f t="shared" si="0"/>
        <v>2637510</v>
      </c>
      <c r="U7" s="230">
        <f t="shared" si="0"/>
        <v>43878966</v>
      </c>
      <c r="V7" s="230">
        <f t="shared" si="0"/>
        <v>1099807</v>
      </c>
      <c r="W7" s="230">
        <f t="shared" si="0"/>
        <v>0</v>
      </c>
      <c r="X7" s="230">
        <f t="shared" si="0"/>
        <v>0</v>
      </c>
      <c r="Y7" s="230">
        <f t="shared" si="0"/>
        <v>0</v>
      </c>
      <c r="Z7" s="230">
        <f t="shared" si="0"/>
        <v>0</v>
      </c>
    </row>
    <row r="8" spans="1:26" ht="28.5" customHeight="1" x14ac:dyDescent="0.25">
      <c r="A8" s="294" t="s">
        <v>22</v>
      </c>
      <c r="B8" s="295" t="s">
        <v>23</v>
      </c>
      <c r="C8" s="296">
        <f t="shared" ref="C8:Z8" si="1">SUM(C9:C12)</f>
        <v>48906998</v>
      </c>
      <c r="D8" s="296">
        <f t="shared" si="1"/>
        <v>1212140</v>
      </c>
      <c r="E8" s="296">
        <f t="shared" si="1"/>
        <v>0</v>
      </c>
      <c r="F8" s="296">
        <f t="shared" si="1"/>
        <v>0</v>
      </c>
      <c r="G8" s="296">
        <f t="shared" si="1"/>
        <v>1700000</v>
      </c>
      <c r="H8" s="296">
        <f t="shared" si="1"/>
        <v>1944442</v>
      </c>
      <c r="I8" s="296">
        <f t="shared" si="1"/>
        <v>43878966</v>
      </c>
      <c r="J8" s="296">
        <f t="shared" si="1"/>
        <v>171450</v>
      </c>
      <c r="K8" s="296">
        <f t="shared" si="1"/>
        <v>0</v>
      </c>
      <c r="L8" s="296">
        <f t="shared" si="1"/>
        <v>0</v>
      </c>
      <c r="M8" s="296">
        <f t="shared" si="1"/>
        <v>0</v>
      </c>
      <c r="N8" s="296">
        <f t="shared" si="1"/>
        <v>0</v>
      </c>
      <c r="O8" s="296">
        <f t="shared" si="1"/>
        <v>49047200</v>
      </c>
      <c r="P8" s="296">
        <f t="shared" si="1"/>
        <v>750000</v>
      </c>
      <c r="Q8" s="296">
        <f t="shared" si="1"/>
        <v>0</v>
      </c>
      <c r="R8" s="296">
        <f t="shared" si="1"/>
        <v>0</v>
      </c>
      <c r="S8" s="296">
        <f t="shared" si="1"/>
        <v>1700000</v>
      </c>
      <c r="T8" s="296">
        <f t="shared" si="1"/>
        <v>2546784</v>
      </c>
      <c r="U8" s="296">
        <f t="shared" si="1"/>
        <v>43878966</v>
      </c>
      <c r="V8" s="296">
        <f t="shared" si="1"/>
        <v>171450</v>
      </c>
      <c r="W8" s="296">
        <f t="shared" si="1"/>
        <v>0</v>
      </c>
      <c r="X8" s="296">
        <f t="shared" si="1"/>
        <v>0</v>
      </c>
      <c r="Y8" s="296">
        <f t="shared" si="1"/>
        <v>0</v>
      </c>
      <c r="Z8" s="296">
        <f t="shared" si="1"/>
        <v>0</v>
      </c>
    </row>
    <row r="9" spans="1:26" ht="13.2" x14ac:dyDescent="0.25">
      <c r="A9" s="297">
        <v>31</v>
      </c>
      <c r="B9" s="412" t="s">
        <v>208</v>
      </c>
      <c r="C9" s="298">
        <f>'E3i2-Plan rash. i izd'!C12</f>
        <v>42165716</v>
      </c>
      <c r="D9" s="298">
        <f>'E3i2-Plan rash. i izd'!D12</f>
        <v>592140</v>
      </c>
      <c r="E9" s="298">
        <f>'E3i2-Plan rash. i izd'!E12</f>
        <v>0</v>
      </c>
      <c r="F9" s="298">
        <f>'E3i2-Plan rash. i izd'!F12</f>
        <v>0</v>
      </c>
      <c r="G9" s="298">
        <f>'E3i2-Plan rash. i izd'!G12</f>
        <v>0</v>
      </c>
      <c r="H9" s="298">
        <f>'E3i2-Plan rash. i izd'!H12</f>
        <v>1305091</v>
      </c>
      <c r="I9" s="298">
        <f>'E3i2-Plan rash. i izd'!I12</f>
        <v>40207035</v>
      </c>
      <c r="J9" s="298">
        <f>'E3i2-Plan rash. i izd'!J12</f>
        <v>61450</v>
      </c>
      <c r="K9" s="298">
        <f>'E3i2-Plan rash. i izd'!K12</f>
        <v>0</v>
      </c>
      <c r="L9" s="298">
        <f>'E3i2-Plan rash. i izd'!L12</f>
        <v>0</v>
      </c>
      <c r="M9" s="298">
        <f>'E3i2-Plan rash. i izd'!M12</f>
        <v>0</v>
      </c>
      <c r="N9" s="298">
        <f>'E3i2-Plan rash. i izd'!N12</f>
        <v>0</v>
      </c>
      <c r="O9" s="298">
        <f>'E3i2-Plan rash. i izd'!O12</f>
        <v>42292418</v>
      </c>
      <c r="P9" s="298">
        <f>'E3i2-Plan rash. i izd'!P12</f>
        <v>410000</v>
      </c>
      <c r="Q9" s="298">
        <f>'E3i2-Plan rash. i izd'!Q12</f>
        <v>0</v>
      </c>
      <c r="R9" s="298">
        <f>'E3i2-Plan rash. i izd'!R12</f>
        <v>0</v>
      </c>
      <c r="S9" s="298">
        <f>'E3i2-Plan rash. i izd'!S12</f>
        <v>0</v>
      </c>
      <c r="T9" s="298">
        <f>'E3i2-Plan rash. i izd'!T12</f>
        <v>1613933</v>
      </c>
      <c r="U9" s="298">
        <f>'E3i2-Plan rash. i izd'!U12</f>
        <v>40207035</v>
      </c>
      <c r="V9" s="298">
        <f>'E3i2-Plan rash. i izd'!V12</f>
        <v>61450</v>
      </c>
      <c r="W9" s="298">
        <f>'E3i2-Plan rash. i izd'!W12</f>
        <v>0</v>
      </c>
      <c r="X9" s="298">
        <f>'E3i2-Plan rash. i izd'!X12</f>
        <v>0</v>
      </c>
      <c r="Y9" s="298">
        <f>'E3i2-Plan rash. i izd'!Y12</f>
        <v>0</v>
      </c>
      <c r="Z9" s="298">
        <f>'E3i2-Plan rash. i izd'!Z12</f>
        <v>0</v>
      </c>
    </row>
    <row r="10" spans="1:26" ht="13.2" x14ac:dyDescent="0.25">
      <c r="A10" s="297">
        <v>32</v>
      </c>
      <c r="B10" s="412" t="s">
        <v>221</v>
      </c>
      <c r="C10" s="298">
        <f>'E3i2-Plan rash. i izd'!C18</f>
        <v>6716282</v>
      </c>
      <c r="D10" s="298">
        <f>'E3i2-Plan rash. i izd'!D18</f>
        <v>620000</v>
      </c>
      <c r="E10" s="298">
        <f>'E3i2-Plan rash. i izd'!E18</f>
        <v>0</v>
      </c>
      <c r="F10" s="298">
        <f>'E3i2-Plan rash. i izd'!F18</f>
        <v>0</v>
      </c>
      <c r="G10" s="298">
        <f>'E3i2-Plan rash. i izd'!G18</f>
        <v>1700000</v>
      </c>
      <c r="H10" s="298">
        <f>'E3i2-Plan rash. i izd'!H18</f>
        <v>614351</v>
      </c>
      <c r="I10" s="298">
        <f>'E3i2-Plan rash. i izd'!I18</f>
        <v>3671931</v>
      </c>
      <c r="J10" s="298">
        <f>'E3i2-Plan rash. i izd'!J18</f>
        <v>110000</v>
      </c>
      <c r="K10" s="298">
        <f>'E3i2-Plan rash. i izd'!K18</f>
        <v>0</v>
      </c>
      <c r="L10" s="298">
        <f>'E3i2-Plan rash. i izd'!L18</f>
        <v>0</v>
      </c>
      <c r="M10" s="298">
        <f>'E3i2-Plan rash. i izd'!M18</f>
        <v>0</v>
      </c>
      <c r="N10" s="298">
        <f>'E3i2-Plan rash. i izd'!N18</f>
        <v>0</v>
      </c>
      <c r="O10" s="298">
        <f>'E3i2-Plan rash. i izd'!O18</f>
        <v>6729782</v>
      </c>
      <c r="P10" s="298">
        <f>'E3i2-Plan rash. i izd'!P18</f>
        <v>340000</v>
      </c>
      <c r="Q10" s="298">
        <f>'E3i2-Plan rash. i izd'!Q18</f>
        <v>0</v>
      </c>
      <c r="R10" s="298">
        <f>'E3i2-Plan rash. i izd'!R18</f>
        <v>0</v>
      </c>
      <c r="S10" s="298">
        <f>'E3i2-Plan rash. i izd'!S18</f>
        <v>1700000</v>
      </c>
      <c r="T10" s="298">
        <f>'E3i2-Plan rash. i izd'!T18</f>
        <v>907851</v>
      </c>
      <c r="U10" s="298">
        <f>'E3i2-Plan rash. i izd'!U18</f>
        <v>3671931</v>
      </c>
      <c r="V10" s="298">
        <f>'E3i2-Plan rash. i izd'!V18</f>
        <v>110000</v>
      </c>
      <c r="W10" s="298">
        <f>'E3i2-Plan rash. i izd'!W18</f>
        <v>0</v>
      </c>
      <c r="X10" s="298">
        <f>'E3i2-Plan rash. i izd'!X18</f>
        <v>0</v>
      </c>
      <c r="Y10" s="298">
        <f>'E3i2-Plan rash. i izd'!Y18</f>
        <v>0</v>
      </c>
      <c r="Z10" s="298">
        <f>'E3i2-Plan rash. i izd'!Z18</f>
        <v>0</v>
      </c>
    </row>
    <row r="11" spans="1:26" s="271" customFormat="1" ht="13.2" x14ac:dyDescent="0.25">
      <c r="A11" s="297">
        <v>34</v>
      </c>
      <c r="B11" s="412" t="s">
        <v>264</v>
      </c>
      <c r="C11" s="298">
        <f>'E3i2-Plan rash. i izd'!C20</f>
        <v>25000</v>
      </c>
      <c r="D11" s="298">
        <f>'E3i2-Plan rash. i izd'!D20</f>
        <v>0</v>
      </c>
      <c r="E11" s="298">
        <f>'E3i2-Plan rash. i izd'!E20</f>
        <v>0</v>
      </c>
      <c r="F11" s="298">
        <f>'E3i2-Plan rash. i izd'!F20</f>
        <v>0</v>
      </c>
      <c r="G11" s="298">
        <f>'E3i2-Plan rash. i izd'!G20</f>
        <v>0</v>
      </c>
      <c r="H11" s="298">
        <f>'E3i2-Plan rash. i izd'!H20</f>
        <v>25000</v>
      </c>
      <c r="I11" s="298">
        <f>'E3i2-Plan rash. i izd'!I20</f>
        <v>0</v>
      </c>
      <c r="J11" s="298">
        <f>'E3i2-Plan rash. i izd'!J20</f>
        <v>0</v>
      </c>
      <c r="K11" s="298">
        <f>'E3i2-Plan rash. i izd'!K20</f>
        <v>0</v>
      </c>
      <c r="L11" s="298">
        <f>'E3i2-Plan rash. i izd'!L20</f>
        <v>0</v>
      </c>
      <c r="M11" s="298">
        <f>'E3i2-Plan rash. i izd'!M20</f>
        <v>0</v>
      </c>
      <c r="N11" s="298">
        <f>'E3i2-Plan rash. i izd'!N20</f>
        <v>0</v>
      </c>
      <c r="O11" s="298">
        <f>'E3i2-Plan rash. i izd'!O20</f>
        <v>25000</v>
      </c>
      <c r="P11" s="298">
        <f>'E3i2-Plan rash. i izd'!P20</f>
        <v>0</v>
      </c>
      <c r="Q11" s="298">
        <f>'E3i2-Plan rash. i izd'!Q20</f>
        <v>0</v>
      </c>
      <c r="R11" s="298">
        <f>'E3i2-Plan rash. i izd'!R20</f>
        <v>0</v>
      </c>
      <c r="S11" s="298">
        <f>'E3i2-Plan rash. i izd'!S20</f>
        <v>0</v>
      </c>
      <c r="T11" s="298">
        <f>'E3i2-Plan rash. i izd'!T20</f>
        <v>25000</v>
      </c>
      <c r="U11" s="298">
        <f>'E3i2-Plan rash. i izd'!U20</f>
        <v>0</v>
      </c>
      <c r="V11" s="298">
        <f>'E3i2-Plan rash. i izd'!V20</f>
        <v>0</v>
      </c>
      <c r="W11" s="298">
        <f>'E3i2-Plan rash. i izd'!W20</f>
        <v>0</v>
      </c>
      <c r="X11" s="298">
        <f>'E3i2-Plan rash. i izd'!X20</f>
        <v>0</v>
      </c>
      <c r="Y11" s="298">
        <f>'E3i2-Plan rash. i izd'!Y20</f>
        <v>0</v>
      </c>
      <c r="Z11" s="298">
        <f>'E3i2-Plan rash. i izd'!Z20</f>
        <v>0</v>
      </c>
    </row>
    <row r="12" spans="1:26" ht="13.2" x14ac:dyDescent="0.25">
      <c r="A12" s="297">
        <v>38</v>
      </c>
      <c r="B12" s="412" t="s">
        <v>294</v>
      </c>
      <c r="C12" s="298">
        <f>'E3i2-Plan rash. i izd'!C22</f>
        <v>0</v>
      </c>
      <c r="D12" s="298">
        <f>'E3i2-Plan rash. i izd'!D22</f>
        <v>0</v>
      </c>
      <c r="E12" s="298">
        <f>'E3i2-Plan rash. i izd'!E22</f>
        <v>0</v>
      </c>
      <c r="F12" s="298">
        <f>'E3i2-Plan rash. i izd'!F22</f>
        <v>0</v>
      </c>
      <c r="G12" s="298">
        <f>'E3i2-Plan rash. i izd'!G22</f>
        <v>0</v>
      </c>
      <c r="H12" s="298">
        <f>'E3i2-Plan rash. i izd'!H22</f>
        <v>0</v>
      </c>
      <c r="I12" s="298">
        <f>'E3i2-Plan rash. i izd'!I22</f>
        <v>0</v>
      </c>
      <c r="J12" s="298">
        <f>'E3i2-Plan rash. i izd'!J22</f>
        <v>0</v>
      </c>
      <c r="K12" s="298">
        <f>'E3i2-Plan rash. i izd'!K22</f>
        <v>0</v>
      </c>
      <c r="L12" s="298">
        <f>'E3i2-Plan rash. i izd'!L22</f>
        <v>0</v>
      </c>
      <c r="M12" s="298">
        <f>'E3i2-Plan rash. i izd'!M22</f>
        <v>0</v>
      </c>
      <c r="N12" s="298">
        <f>'E3i2-Plan rash. i izd'!N22</f>
        <v>0</v>
      </c>
      <c r="O12" s="298">
        <f>'E3i2-Plan rash. i izd'!O22</f>
        <v>0</v>
      </c>
      <c r="P12" s="298">
        <f>'E3i2-Plan rash. i izd'!P22</f>
        <v>0</v>
      </c>
      <c r="Q12" s="298">
        <f>'E3i2-Plan rash. i izd'!Q22</f>
        <v>0</v>
      </c>
      <c r="R12" s="298">
        <f>'E3i2-Plan rash. i izd'!R22</f>
        <v>0</v>
      </c>
      <c r="S12" s="298">
        <f>'E3i2-Plan rash. i izd'!S22</f>
        <v>0</v>
      </c>
      <c r="T12" s="298">
        <f>'E3i2-Plan rash. i izd'!T22</f>
        <v>0</v>
      </c>
      <c r="U12" s="298">
        <f>'E3i2-Plan rash. i izd'!U22</f>
        <v>0</v>
      </c>
      <c r="V12" s="298">
        <f>'E3i2-Plan rash. i izd'!V22</f>
        <v>0</v>
      </c>
      <c r="W12" s="298">
        <f>'E3i2-Plan rash. i izd'!W22</f>
        <v>0</v>
      </c>
      <c r="X12" s="298">
        <f>'E3i2-Plan rash. i izd'!X22</f>
        <v>0</v>
      </c>
      <c r="Y12" s="298">
        <f>'E3i2-Plan rash. i izd'!Y22</f>
        <v>0</v>
      </c>
      <c r="Z12" s="298">
        <f>'E3i2-Plan rash. i izd'!Z22</f>
        <v>0</v>
      </c>
    </row>
    <row r="13" spans="1:26" s="271" customFormat="1" ht="13.2" x14ac:dyDescent="0.25">
      <c r="A13" s="299"/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2"/>
      <c r="P13" s="302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6" s="271" customFormat="1" ht="13.2" x14ac:dyDescent="0.25">
      <c r="A14" s="294" t="s">
        <v>22</v>
      </c>
      <c r="B14" s="295" t="s">
        <v>58</v>
      </c>
      <c r="C14" s="296">
        <f t="shared" ref="C14:Z14" si="2">SUM(C15:C17)</f>
        <v>678758</v>
      </c>
      <c r="D14" s="296">
        <f t="shared" si="2"/>
        <v>500000</v>
      </c>
      <c r="E14" s="296">
        <f t="shared" si="2"/>
        <v>0</v>
      </c>
      <c r="F14" s="296">
        <f t="shared" si="2"/>
        <v>0</v>
      </c>
      <c r="G14" s="296">
        <f t="shared" si="2"/>
        <v>0</v>
      </c>
      <c r="H14" s="296">
        <f t="shared" si="2"/>
        <v>178758</v>
      </c>
      <c r="I14" s="296">
        <f t="shared" si="2"/>
        <v>0</v>
      </c>
      <c r="J14" s="296">
        <f t="shared" si="2"/>
        <v>0</v>
      </c>
      <c r="K14" s="296">
        <f t="shared" si="2"/>
        <v>0</v>
      </c>
      <c r="L14" s="296">
        <f t="shared" si="2"/>
        <v>0</v>
      </c>
      <c r="M14" s="296">
        <f t="shared" si="2"/>
        <v>0</v>
      </c>
      <c r="N14" s="296">
        <f t="shared" si="2"/>
        <v>0</v>
      </c>
      <c r="O14" s="296">
        <f t="shared" si="2"/>
        <v>539416</v>
      </c>
      <c r="P14" s="296">
        <f t="shared" si="2"/>
        <v>500000</v>
      </c>
      <c r="Q14" s="296">
        <f t="shared" si="2"/>
        <v>0</v>
      </c>
      <c r="R14" s="296">
        <f t="shared" si="2"/>
        <v>0</v>
      </c>
      <c r="S14" s="296">
        <f t="shared" si="2"/>
        <v>0</v>
      </c>
      <c r="T14" s="296">
        <f t="shared" si="2"/>
        <v>39416</v>
      </c>
      <c r="U14" s="296">
        <f t="shared" si="2"/>
        <v>0</v>
      </c>
      <c r="V14" s="296">
        <f t="shared" si="2"/>
        <v>0</v>
      </c>
      <c r="W14" s="296">
        <f t="shared" si="2"/>
        <v>0</v>
      </c>
      <c r="X14" s="296">
        <f t="shared" si="2"/>
        <v>0</v>
      </c>
      <c r="Y14" s="296">
        <f t="shared" si="2"/>
        <v>0</v>
      </c>
      <c r="Z14" s="296">
        <f t="shared" si="2"/>
        <v>0</v>
      </c>
    </row>
    <row r="15" spans="1:26" s="271" customFormat="1" ht="13.2" x14ac:dyDescent="0.25">
      <c r="A15" s="297">
        <v>31</v>
      </c>
      <c r="B15" s="412" t="s">
        <v>208</v>
      </c>
      <c r="C15" s="298">
        <f>'E3i2-Plan rash. i izd'!C28</f>
        <v>643258</v>
      </c>
      <c r="D15" s="298">
        <f>'E3i2-Plan rash. i izd'!D28</f>
        <v>497500</v>
      </c>
      <c r="E15" s="298">
        <f>'E3i2-Plan rash. i izd'!E28</f>
        <v>0</v>
      </c>
      <c r="F15" s="298">
        <f>'E3i2-Plan rash. i izd'!F28</f>
        <v>0</v>
      </c>
      <c r="G15" s="298">
        <f>'E3i2-Plan rash. i izd'!G28</f>
        <v>0</v>
      </c>
      <c r="H15" s="298">
        <f>'E3i2-Plan rash. i izd'!H28</f>
        <v>145758</v>
      </c>
      <c r="I15" s="298">
        <f>'E3i2-Plan rash. i izd'!I28</f>
        <v>0</v>
      </c>
      <c r="J15" s="298">
        <f>'E3i2-Plan rash. i izd'!J28</f>
        <v>0</v>
      </c>
      <c r="K15" s="298">
        <f>'E3i2-Plan rash. i izd'!K28</f>
        <v>0</v>
      </c>
      <c r="L15" s="298">
        <f>'E3i2-Plan rash. i izd'!L28</f>
        <v>0</v>
      </c>
      <c r="M15" s="298">
        <f>'E3i2-Plan rash. i izd'!M28</f>
        <v>0</v>
      </c>
      <c r="N15" s="298">
        <f>'E3i2-Plan rash. i izd'!N28</f>
        <v>0</v>
      </c>
      <c r="O15" s="298">
        <f>'E3i2-Plan rash. i izd'!O28</f>
        <v>516916</v>
      </c>
      <c r="P15" s="298">
        <f>'E3i2-Plan rash. i izd'!P28</f>
        <v>497500</v>
      </c>
      <c r="Q15" s="298">
        <f>'E3i2-Plan rash. i izd'!Q28</f>
        <v>0</v>
      </c>
      <c r="R15" s="298">
        <f>'E3i2-Plan rash. i izd'!R28</f>
        <v>0</v>
      </c>
      <c r="S15" s="298">
        <f>'E3i2-Plan rash. i izd'!S28</f>
        <v>0</v>
      </c>
      <c r="T15" s="298">
        <f>'E3i2-Plan rash. i izd'!T28</f>
        <v>19416</v>
      </c>
      <c r="U15" s="298">
        <f>'E3i2-Plan rash. i izd'!U28</f>
        <v>0</v>
      </c>
      <c r="V15" s="298">
        <f>'E3i2-Plan rash. i izd'!V28</f>
        <v>0</v>
      </c>
      <c r="W15" s="298">
        <f>'E3i2-Plan rash. i izd'!W28</f>
        <v>0</v>
      </c>
      <c r="X15" s="298">
        <f>'E3i2-Plan rash. i izd'!X28</f>
        <v>0</v>
      </c>
      <c r="Y15" s="298">
        <f>'E3i2-Plan rash. i izd'!Y28</f>
        <v>0</v>
      </c>
      <c r="Z15" s="298">
        <f>'E3i2-Plan rash. i izd'!Z28</f>
        <v>0</v>
      </c>
    </row>
    <row r="16" spans="1:26" s="271" customFormat="1" ht="13.2" x14ac:dyDescent="0.25">
      <c r="A16" s="297">
        <v>32</v>
      </c>
      <c r="B16" s="412" t="s">
        <v>221</v>
      </c>
      <c r="C16" s="298">
        <f>'E3i2-Plan rash. i izd'!C31</f>
        <v>35500</v>
      </c>
      <c r="D16" s="298">
        <f>'E3i2-Plan rash. i izd'!D31</f>
        <v>2500</v>
      </c>
      <c r="E16" s="298">
        <f>'E3i2-Plan rash. i izd'!E31</f>
        <v>0</v>
      </c>
      <c r="F16" s="298">
        <f>'E3i2-Plan rash. i izd'!F31</f>
        <v>0</v>
      </c>
      <c r="G16" s="298">
        <f>'E3i2-Plan rash. i izd'!G31</f>
        <v>0</v>
      </c>
      <c r="H16" s="298">
        <f>'E3i2-Plan rash. i izd'!H31</f>
        <v>33000</v>
      </c>
      <c r="I16" s="298">
        <f>'E3i2-Plan rash. i izd'!I31</f>
        <v>0</v>
      </c>
      <c r="J16" s="298">
        <f>'E3i2-Plan rash. i izd'!J31</f>
        <v>0</v>
      </c>
      <c r="K16" s="298">
        <f>'E3i2-Plan rash. i izd'!K31</f>
        <v>0</v>
      </c>
      <c r="L16" s="298">
        <f>'E3i2-Plan rash. i izd'!L31</f>
        <v>0</v>
      </c>
      <c r="M16" s="298">
        <f>'E3i2-Plan rash. i izd'!M31</f>
        <v>0</v>
      </c>
      <c r="N16" s="298">
        <f>'E3i2-Plan rash. i izd'!N31</f>
        <v>0</v>
      </c>
      <c r="O16" s="298">
        <f>'E3i2-Plan rash. i izd'!O31</f>
        <v>22500</v>
      </c>
      <c r="P16" s="298">
        <f>'E3i2-Plan rash. i izd'!P31</f>
        <v>2500</v>
      </c>
      <c r="Q16" s="298">
        <f>'E3i2-Plan rash. i izd'!Q31</f>
        <v>0</v>
      </c>
      <c r="R16" s="298">
        <f>'E3i2-Plan rash. i izd'!R31</f>
        <v>0</v>
      </c>
      <c r="S16" s="298">
        <f>'E3i2-Plan rash. i izd'!S31</f>
        <v>0</v>
      </c>
      <c r="T16" s="298">
        <f>'E3i2-Plan rash. i izd'!T31</f>
        <v>20000</v>
      </c>
      <c r="U16" s="298">
        <f>'E3i2-Plan rash. i izd'!U31</f>
        <v>0</v>
      </c>
      <c r="V16" s="298">
        <f>'E3i2-Plan rash. i izd'!V31</f>
        <v>0</v>
      </c>
      <c r="W16" s="298">
        <f>'E3i2-Plan rash. i izd'!W31</f>
        <v>0</v>
      </c>
      <c r="X16" s="298">
        <f>'E3i2-Plan rash. i izd'!X31</f>
        <v>0</v>
      </c>
      <c r="Y16" s="298">
        <f>'E3i2-Plan rash. i izd'!Y31</f>
        <v>0</v>
      </c>
      <c r="Z16" s="298">
        <f>'E3i2-Plan rash. i izd'!Z31</f>
        <v>0</v>
      </c>
    </row>
    <row r="17" spans="1:26" s="271" customFormat="1" ht="13.2" x14ac:dyDescent="0.25">
      <c r="A17" s="297">
        <v>34</v>
      </c>
      <c r="B17" s="412" t="s">
        <v>264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</row>
    <row r="18" spans="1:26" s="277" customFormat="1" ht="13.2" x14ac:dyDescent="0.25">
      <c r="A18" s="294" t="s">
        <v>22</v>
      </c>
      <c r="B18" s="416" t="s">
        <v>436</v>
      </c>
      <c r="C18" s="296">
        <f t="shared" ref="C18:Z18" si="3">SUM(C19:C22)</f>
        <v>976510</v>
      </c>
      <c r="D18" s="296">
        <f t="shared" si="3"/>
        <v>0</v>
      </c>
      <c r="E18" s="296">
        <f t="shared" si="3"/>
        <v>0</v>
      </c>
      <c r="F18" s="296">
        <f t="shared" si="3"/>
        <v>0</v>
      </c>
      <c r="G18" s="296">
        <f t="shared" si="3"/>
        <v>0</v>
      </c>
      <c r="H18" s="296">
        <f t="shared" si="3"/>
        <v>51310</v>
      </c>
      <c r="I18" s="296">
        <f t="shared" si="3"/>
        <v>0</v>
      </c>
      <c r="J18" s="296">
        <f t="shared" si="3"/>
        <v>925200</v>
      </c>
      <c r="K18" s="296">
        <f t="shared" si="3"/>
        <v>0</v>
      </c>
      <c r="L18" s="296">
        <f t="shared" si="3"/>
        <v>0</v>
      </c>
      <c r="M18" s="296">
        <f t="shared" si="3"/>
        <v>0</v>
      </c>
      <c r="N18" s="296">
        <f t="shared" si="3"/>
        <v>0</v>
      </c>
      <c r="O18" s="296">
        <f t="shared" si="3"/>
        <v>979667</v>
      </c>
      <c r="P18" s="296">
        <f t="shared" si="3"/>
        <v>0</v>
      </c>
      <c r="Q18" s="296">
        <f t="shared" si="3"/>
        <v>0</v>
      </c>
      <c r="R18" s="296">
        <f t="shared" si="3"/>
        <v>0</v>
      </c>
      <c r="S18" s="296">
        <f t="shared" si="3"/>
        <v>0</v>
      </c>
      <c r="T18" s="296">
        <f t="shared" si="3"/>
        <v>51310</v>
      </c>
      <c r="U18" s="296">
        <f t="shared" si="3"/>
        <v>0</v>
      </c>
      <c r="V18" s="296">
        <f t="shared" si="3"/>
        <v>928357</v>
      </c>
      <c r="W18" s="296">
        <f t="shared" si="3"/>
        <v>0</v>
      </c>
      <c r="X18" s="296">
        <f t="shared" si="3"/>
        <v>0</v>
      </c>
      <c r="Y18" s="296">
        <f t="shared" si="3"/>
        <v>0</v>
      </c>
      <c r="Z18" s="296">
        <f t="shared" si="3"/>
        <v>0</v>
      </c>
    </row>
    <row r="19" spans="1:26" ht="13.2" x14ac:dyDescent="0.25">
      <c r="A19" s="297">
        <v>31</v>
      </c>
      <c r="B19" s="412" t="s">
        <v>208</v>
      </c>
      <c r="C19" s="298">
        <f>'E3i2-Plan rash. i izd'!C36</f>
        <v>823328</v>
      </c>
      <c r="D19" s="298">
        <f>'E3i2-Plan rash. i izd'!D36</f>
        <v>0</v>
      </c>
      <c r="E19" s="298">
        <f>'E3i2-Plan rash. i izd'!E36</f>
        <v>0</v>
      </c>
      <c r="F19" s="298">
        <f>'E3i2-Plan rash. i izd'!F36</f>
        <v>0</v>
      </c>
      <c r="G19" s="298">
        <f>'E3i2-Plan rash. i izd'!G36</f>
        <v>0</v>
      </c>
      <c r="H19" s="298">
        <f>'E3i2-Plan rash. i izd'!H36</f>
        <v>42310</v>
      </c>
      <c r="I19" s="298">
        <f>'E3i2-Plan rash. i izd'!I36</f>
        <v>0</v>
      </c>
      <c r="J19" s="298">
        <f>'E3i2-Plan rash. i izd'!J36</f>
        <v>781018</v>
      </c>
      <c r="K19" s="298">
        <f>'E3i2-Plan rash. i izd'!K36</f>
        <v>0</v>
      </c>
      <c r="L19" s="298">
        <f>'E3i2-Plan rash. i izd'!L36</f>
        <v>0</v>
      </c>
      <c r="M19" s="298">
        <f>'E3i2-Plan rash. i izd'!M36</f>
        <v>0</v>
      </c>
      <c r="N19" s="298">
        <f>'E3i2-Plan rash. i izd'!N36</f>
        <v>0</v>
      </c>
      <c r="O19" s="298">
        <f>'E3i2-Plan rash. i izd'!O36</f>
        <v>826685</v>
      </c>
      <c r="P19" s="298">
        <f>'E3i2-Plan rash. i izd'!P36</f>
        <v>0</v>
      </c>
      <c r="Q19" s="298">
        <f>'E3i2-Plan rash. i izd'!Q36</f>
        <v>0</v>
      </c>
      <c r="R19" s="298">
        <f>'E3i2-Plan rash. i izd'!R36</f>
        <v>0</v>
      </c>
      <c r="S19" s="298">
        <f>'E3i2-Plan rash. i izd'!S36</f>
        <v>0</v>
      </c>
      <c r="T19" s="298">
        <f>'E3i2-Plan rash. i izd'!T36</f>
        <v>42310</v>
      </c>
      <c r="U19" s="298">
        <f>'E3i2-Plan rash. i izd'!U36</f>
        <v>0</v>
      </c>
      <c r="V19" s="298">
        <f>'E3i2-Plan rash. i izd'!V36</f>
        <v>784375</v>
      </c>
      <c r="W19" s="298">
        <f>'E3i2-Plan rash. i izd'!W36</f>
        <v>0</v>
      </c>
      <c r="X19" s="298">
        <f>'E3i2-Plan rash. i izd'!X36</f>
        <v>0</v>
      </c>
      <c r="Y19" s="298">
        <f>'E3i2-Plan rash. i izd'!Y36</f>
        <v>0</v>
      </c>
      <c r="Z19" s="298">
        <f>'E3i2-Plan rash. i izd'!Z36</f>
        <v>0</v>
      </c>
    </row>
    <row r="20" spans="1:26" ht="13.2" x14ac:dyDescent="0.25">
      <c r="A20" s="297">
        <v>32</v>
      </c>
      <c r="B20" s="412" t="s">
        <v>221</v>
      </c>
      <c r="C20" s="298">
        <f>'E3i2-Plan rash. i izd'!C40</f>
        <v>153182</v>
      </c>
      <c r="D20" s="298">
        <f>'E3i2-Plan rash. i izd'!D40</f>
        <v>0</v>
      </c>
      <c r="E20" s="298">
        <f>'E3i2-Plan rash. i izd'!E40</f>
        <v>0</v>
      </c>
      <c r="F20" s="298">
        <f>'E3i2-Plan rash. i izd'!F40</f>
        <v>0</v>
      </c>
      <c r="G20" s="298">
        <f>'E3i2-Plan rash. i izd'!G40</f>
        <v>0</v>
      </c>
      <c r="H20" s="298">
        <f>'E3i2-Plan rash. i izd'!H40</f>
        <v>9000</v>
      </c>
      <c r="I20" s="298">
        <f>'E3i2-Plan rash. i izd'!I40</f>
        <v>0</v>
      </c>
      <c r="J20" s="298">
        <f>'E3i2-Plan rash. i izd'!J40</f>
        <v>144182</v>
      </c>
      <c r="K20" s="298">
        <f>'E3i2-Plan rash. i izd'!K40</f>
        <v>0</v>
      </c>
      <c r="L20" s="298">
        <f>'E3i2-Plan rash. i izd'!L40</f>
        <v>0</v>
      </c>
      <c r="M20" s="298">
        <f>'E3i2-Plan rash. i izd'!M40</f>
        <v>0</v>
      </c>
      <c r="N20" s="298">
        <f>'E3i2-Plan rash. i izd'!N40</f>
        <v>0</v>
      </c>
      <c r="O20" s="298">
        <f>'E3i2-Plan rash. i izd'!O40</f>
        <v>152982</v>
      </c>
      <c r="P20" s="298">
        <f>'E3i2-Plan rash. i izd'!P40</f>
        <v>0</v>
      </c>
      <c r="Q20" s="298">
        <f>'E3i2-Plan rash. i izd'!Q40</f>
        <v>0</v>
      </c>
      <c r="R20" s="298">
        <f>'E3i2-Plan rash. i izd'!R40</f>
        <v>0</v>
      </c>
      <c r="S20" s="298">
        <f>'E3i2-Plan rash. i izd'!S40</f>
        <v>0</v>
      </c>
      <c r="T20" s="298">
        <f>'E3i2-Plan rash. i izd'!T40</f>
        <v>9000</v>
      </c>
      <c r="U20" s="298">
        <f>'E3i2-Plan rash. i izd'!U40</f>
        <v>0</v>
      </c>
      <c r="V20" s="298">
        <f>'E3i2-Plan rash. i izd'!V40</f>
        <v>143982</v>
      </c>
      <c r="W20" s="298">
        <f>'E3i2-Plan rash. i izd'!W40</f>
        <v>0</v>
      </c>
      <c r="X20" s="298">
        <f>'E3i2-Plan rash. i izd'!X40</f>
        <v>0</v>
      </c>
      <c r="Y20" s="298">
        <f>'E3i2-Plan rash. i izd'!Y40</f>
        <v>0</v>
      </c>
      <c r="Z20" s="298">
        <f>'E3i2-Plan rash. i izd'!Z40</f>
        <v>0</v>
      </c>
    </row>
    <row r="21" spans="1:26" ht="13.2" x14ac:dyDescent="0.25">
      <c r="A21" s="297">
        <v>34</v>
      </c>
      <c r="B21" s="412" t="s">
        <v>264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</row>
    <row r="22" spans="1:26" ht="13.2" x14ac:dyDescent="0.25">
      <c r="A22" s="237"/>
      <c r="B22" s="226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</row>
    <row r="23" spans="1:26" ht="26.4" x14ac:dyDescent="0.25">
      <c r="A23" s="294" t="s">
        <v>22</v>
      </c>
      <c r="B23" s="295" t="s">
        <v>64</v>
      </c>
      <c r="C23" s="296">
        <f t="shared" ref="C23:Z23" si="4">SUM(C24:C25)</f>
        <v>0</v>
      </c>
      <c r="D23" s="296">
        <f t="shared" si="4"/>
        <v>0</v>
      </c>
      <c r="E23" s="296">
        <f t="shared" si="4"/>
        <v>0</v>
      </c>
      <c r="F23" s="296">
        <f t="shared" si="4"/>
        <v>0</v>
      </c>
      <c r="G23" s="296">
        <f t="shared" si="4"/>
        <v>0</v>
      </c>
      <c r="H23" s="296">
        <f t="shared" si="4"/>
        <v>0</v>
      </c>
      <c r="I23" s="296">
        <f t="shared" si="4"/>
        <v>0</v>
      </c>
      <c r="J23" s="296">
        <f t="shared" si="4"/>
        <v>0</v>
      </c>
      <c r="K23" s="296">
        <f t="shared" si="4"/>
        <v>0</v>
      </c>
      <c r="L23" s="296">
        <f t="shared" si="4"/>
        <v>0</v>
      </c>
      <c r="M23" s="296">
        <f t="shared" si="4"/>
        <v>0</v>
      </c>
      <c r="N23" s="296">
        <f t="shared" si="4"/>
        <v>0</v>
      </c>
      <c r="O23" s="296">
        <f t="shared" si="4"/>
        <v>0</v>
      </c>
      <c r="P23" s="296">
        <f t="shared" si="4"/>
        <v>0</v>
      </c>
      <c r="Q23" s="296">
        <f t="shared" si="4"/>
        <v>0</v>
      </c>
      <c r="R23" s="296">
        <f t="shared" si="4"/>
        <v>0</v>
      </c>
      <c r="S23" s="296">
        <f t="shared" si="4"/>
        <v>0</v>
      </c>
      <c r="T23" s="296">
        <f t="shared" si="4"/>
        <v>0</v>
      </c>
      <c r="U23" s="296">
        <f t="shared" si="4"/>
        <v>0</v>
      </c>
      <c r="V23" s="296">
        <f t="shared" si="4"/>
        <v>0</v>
      </c>
      <c r="W23" s="296">
        <f t="shared" si="4"/>
        <v>0</v>
      </c>
      <c r="X23" s="296">
        <f t="shared" si="4"/>
        <v>0</v>
      </c>
      <c r="Y23" s="296">
        <f t="shared" si="4"/>
        <v>0</v>
      </c>
      <c r="Z23" s="296">
        <f t="shared" si="4"/>
        <v>0</v>
      </c>
    </row>
    <row r="24" spans="1:26" ht="13.2" x14ac:dyDescent="0.25">
      <c r="A24" s="297">
        <v>31</v>
      </c>
      <c r="B24" s="412" t="s">
        <v>208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303"/>
      <c r="R24" s="303"/>
      <c r="S24" s="303"/>
      <c r="T24" s="303"/>
      <c r="U24" s="303"/>
      <c r="V24" s="303"/>
      <c r="W24" s="303"/>
      <c r="X24" s="303"/>
      <c r="Y24" s="303"/>
      <c r="Z24" s="303"/>
    </row>
    <row r="25" spans="1:26" s="271" customFormat="1" ht="13.2" x14ac:dyDescent="0.25">
      <c r="A25" s="297"/>
      <c r="B25" s="289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303"/>
      <c r="R25" s="303"/>
      <c r="S25" s="303"/>
      <c r="T25" s="303"/>
      <c r="U25" s="303"/>
      <c r="V25" s="303"/>
      <c r="W25" s="303"/>
      <c r="X25" s="303"/>
      <c r="Y25" s="303"/>
      <c r="Z25" s="303"/>
    </row>
    <row r="26" spans="1:26" s="277" customFormat="1" ht="39.6" x14ac:dyDescent="0.25">
      <c r="A26" s="291" t="s">
        <v>20</v>
      </c>
      <c r="B26" s="292" t="s">
        <v>65</v>
      </c>
      <c r="C26" s="293">
        <f t="shared" ref="C26:Z26" si="5">C27+C32</f>
        <v>1756108</v>
      </c>
      <c r="D26" s="293">
        <f t="shared" si="5"/>
        <v>250000</v>
      </c>
      <c r="E26" s="293">
        <f t="shared" si="5"/>
        <v>0</v>
      </c>
      <c r="F26" s="293">
        <f t="shared" si="5"/>
        <v>300000</v>
      </c>
      <c r="G26" s="293">
        <f t="shared" si="5"/>
        <v>0</v>
      </c>
      <c r="H26" s="293">
        <f t="shared" si="5"/>
        <v>436390</v>
      </c>
      <c r="I26" s="293">
        <f t="shared" si="5"/>
        <v>489718</v>
      </c>
      <c r="J26" s="293">
        <f t="shared" si="5"/>
        <v>280000</v>
      </c>
      <c r="K26" s="293">
        <f t="shared" si="5"/>
        <v>0</v>
      </c>
      <c r="L26" s="293">
        <f t="shared" si="5"/>
        <v>0</v>
      </c>
      <c r="M26" s="293">
        <f t="shared" si="5"/>
        <v>0</v>
      </c>
      <c r="N26" s="293">
        <f t="shared" si="5"/>
        <v>0</v>
      </c>
      <c r="O26" s="293">
        <f t="shared" si="5"/>
        <v>1756108</v>
      </c>
      <c r="P26" s="293">
        <f t="shared" si="5"/>
        <v>250000</v>
      </c>
      <c r="Q26" s="293">
        <f t="shared" si="5"/>
        <v>0</v>
      </c>
      <c r="R26" s="293">
        <f t="shared" si="5"/>
        <v>300000</v>
      </c>
      <c r="S26" s="293">
        <f t="shared" si="5"/>
        <v>0</v>
      </c>
      <c r="T26" s="293">
        <f t="shared" si="5"/>
        <v>436390</v>
      </c>
      <c r="U26" s="293">
        <f t="shared" si="5"/>
        <v>489718</v>
      </c>
      <c r="V26" s="293">
        <f t="shared" si="5"/>
        <v>280000</v>
      </c>
      <c r="W26" s="293">
        <f t="shared" si="5"/>
        <v>0</v>
      </c>
      <c r="X26" s="293">
        <f t="shared" si="5"/>
        <v>0</v>
      </c>
      <c r="Y26" s="293">
        <f t="shared" si="5"/>
        <v>0</v>
      </c>
      <c r="Z26" s="293">
        <f t="shared" si="5"/>
        <v>0</v>
      </c>
    </row>
    <row r="27" spans="1:26" ht="13.2" x14ac:dyDescent="0.25">
      <c r="A27" s="294" t="s">
        <v>22</v>
      </c>
      <c r="B27" s="295" t="s">
        <v>69</v>
      </c>
      <c r="C27" s="296">
        <f t="shared" ref="C27:Z27" si="6">SUM(C28:C30)</f>
        <v>1756108</v>
      </c>
      <c r="D27" s="296">
        <f t="shared" si="6"/>
        <v>250000</v>
      </c>
      <c r="E27" s="296">
        <f t="shared" si="6"/>
        <v>0</v>
      </c>
      <c r="F27" s="296">
        <f t="shared" si="6"/>
        <v>300000</v>
      </c>
      <c r="G27" s="296">
        <f t="shared" si="6"/>
        <v>0</v>
      </c>
      <c r="H27" s="296">
        <f t="shared" si="6"/>
        <v>436390</v>
      </c>
      <c r="I27" s="296">
        <f t="shared" si="6"/>
        <v>489718</v>
      </c>
      <c r="J27" s="296">
        <f t="shared" si="6"/>
        <v>280000</v>
      </c>
      <c r="K27" s="296">
        <f t="shared" si="6"/>
        <v>0</v>
      </c>
      <c r="L27" s="296">
        <f t="shared" si="6"/>
        <v>0</v>
      </c>
      <c r="M27" s="296">
        <f t="shared" si="6"/>
        <v>0</v>
      </c>
      <c r="N27" s="296">
        <f t="shared" si="6"/>
        <v>0</v>
      </c>
      <c r="O27" s="296">
        <f t="shared" si="6"/>
        <v>1756108</v>
      </c>
      <c r="P27" s="296">
        <f t="shared" si="6"/>
        <v>250000</v>
      </c>
      <c r="Q27" s="296">
        <f t="shared" si="6"/>
        <v>0</v>
      </c>
      <c r="R27" s="296">
        <f t="shared" si="6"/>
        <v>300000</v>
      </c>
      <c r="S27" s="296">
        <f t="shared" si="6"/>
        <v>0</v>
      </c>
      <c r="T27" s="296">
        <f t="shared" si="6"/>
        <v>436390</v>
      </c>
      <c r="U27" s="296">
        <f t="shared" si="6"/>
        <v>489718</v>
      </c>
      <c r="V27" s="296">
        <f t="shared" si="6"/>
        <v>280000</v>
      </c>
      <c r="W27" s="296">
        <f t="shared" si="6"/>
        <v>0</v>
      </c>
      <c r="X27" s="296">
        <f t="shared" si="6"/>
        <v>0</v>
      </c>
      <c r="Y27" s="296">
        <f t="shared" si="6"/>
        <v>0</v>
      </c>
      <c r="Z27" s="296">
        <f t="shared" si="6"/>
        <v>0</v>
      </c>
    </row>
    <row r="28" spans="1:26" s="271" customFormat="1" ht="13.2" x14ac:dyDescent="0.25">
      <c r="A28" s="297">
        <v>31</v>
      </c>
      <c r="B28" s="412" t="s">
        <v>208</v>
      </c>
      <c r="C28" s="298">
        <f>'E3i2-Plan rash. i izd'!C50</f>
        <v>1345108</v>
      </c>
      <c r="D28" s="298">
        <f>'E3i2-Plan rash. i izd'!D50</f>
        <v>134000</v>
      </c>
      <c r="E28" s="298">
        <f>'E3i2-Plan rash. i izd'!E50</f>
        <v>0</v>
      </c>
      <c r="F28" s="298">
        <f>'E3i2-Plan rash. i izd'!F50</f>
        <v>300000</v>
      </c>
      <c r="G28" s="298">
        <f>'E3i2-Plan rash. i izd'!G50</f>
        <v>0</v>
      </c>
      <c r="H28" s="298">
        <f>'E3i2-Plan rash. i izd'!H50</f>
        <v>270390</v>
      </c>
      <c r="I28" s="298">
        <f>'E3i2-Plan rash. i izd'!I50</f>
        <v>455718</v>
      </c>
      <c r="J28" s="298">
        <f>'E3i2-Plan rash. i izd'!J50</f>
        <v>185000</v>
      </c>
      <c r="K28" s="298">
        <f>'E3i2-Plan rash. i izd'!K50</f>
        <v>0</v>
      </c>
      <c r="L28" s="298">
        <f>'E3i2-Plan rash. i izd'!L50</f>
        <v>0</v>
      </c>
      <c r="M28" s="298">
        <f>'E3i2-Plan rash. i izd'!M50</f>
        <v>0</v>
      </c>
      <c r="N28" s="298">
        <f>'E3i2-Plan rash. i izd'!N50</f>
        <v>0</v>
      </c>
      <c r="O28" s="298">
        <f>'E3i2-Plan rash. i izd'!O50</f>
        <v>1350108</v>
      </c>
      <c r="P28" s="298">
        <f>'E3i2-Plan rash. i izd'!P50</f>
        <v>134000</v>
      </c>
      <c r="Q28" s="298">
        <f>'E3i2-Plan rash. i izd'!Q50</f>
        <v>0</v>
      </c>
      <c r="R28" s="298">
        <f>'E3i2-Plan rash. i izd'!R50</f>
        <v>300000</v>
      </c>
      <c r="S28" s="298">
        <f>'E3i2-Plan rash. i izd'!S50</f>
        <v>0</v>
      </c>
      <c r="T28" s="298">
        <f>'E3i2-Plan rash. i izd'!T50</f>
        <v>270390</v>
      </c>
      <c r="U28" s="298">
        <f>'E3i2-Plan rash. i izd'!U50</f>
        <v>455718</v>
      </c>
      <c r="V28" s="298">
        <f>'E3i2-Plan rash. i izd'!V50</f>
        <v>190000</v>
      </c>
      <c r="W28" s="298">
        <f>'E3i2-Plan rash. i izd'!W50</f>
        <v>0</v>
      </c>
      <c r="X28" s="298">
        <f>'E3i2-Plan rash. i izd'!X50</f>
        <v>0</v>
      </c>
      <c r="Y28" s="298">
        <f>'E3i2-Plan rash. i izd'!Y50</f>
        <v>0</v>
      </c>
      <c r="Z28" s="298">
        <f>'E3i2-Plan rash. i izd'!Z50</f>
        <v>0</v>
      </c>
    </row>
    <row r="29" spans="1:26" s="271" customFormat="1" ht="13.2" x14ac:dyDescent="0.25">
      <c r="A29" s="297">
        <v>32</v>
      </c>
      <c r="B29" s="412" t="s">
        <v>221</v>
      </c>
      <c r="C29" s="298">
        <f>'E3i2-Plan rash. i izd'!C54</f>
        <v>411000</v>
      </c>
      <c r="D29" s="298">
        <f>'E3i2-Plan rash. i izd'!D54</f>
        <v>116000</v>
      </c>
      <c r="E29" s="298">
        <f>'E3i2-Plan rash. i izd'!E54</f>
        <v>0</v>
      </c>
      <c r="F29" s="298">
        <f>'E3i2-Plan rash. i izd'!F54</f>
        <v>0</v>
      </c>
      <c r="G29" s="298">
        <f>'E3i2-Plan rash. i izd'!G54</f>
        <v>0</v>
      </c>
      <c r="H29" s="298">
        <f>'E3i2-Plan rash. i izd'!H54</f>
        <v>166000</v>
      </c>
      <c r="I29" s="298">
        <f>'E3i2-Plan rash. i izd'!I54</f>
        <v>34000</v>
      </c>
      <c r="J29" s="298">
        <f>'E3i2-Plan rash. i izd'!J54</f>
        <v>95000</v>
      </c>
      <c r="K29" s="298">
        <f>'E3i2-Plan rash. i izd'!K54</f>
        <v>0</v>
      </c>
      <c r="L29" s="298">
        <f>'E3i2-Plan rash. i izd'!L54</f>
        <v>0</v>
      </c>
      <c r="M29" s="298">
        <f>'E3i2-Plan rash. i izd'!M54</f>
        <v>0</v>
      </c>
      <c r="N29" s="298">
        <f>'E3i2-Plan rash. i izd'!N54</f>
        <v>0</v>
      </c>
      <c r="O29" s="298">
        <f>'E3i2-Plan rash. i izd'!O54</f>
        <v>406000</v>
      </c>
      <c r="P29" s="298">
        <f>'E3i2-Plan rash. i izd'!P54</f>
        <v>116000</v>
      </c>
      <c r="Q29" s="298">
        <f>'E3i2-Plan rash. i izd'!Q54</f>
        <v>0</v>
      </c>
      <c r="R29" s="298">
        <f>'E3i2-Plan rash. i izd'!R54</f>
        <v>0</v>
      </c>
      <c r="S29" s="298">
        <f>'E3i2-Plan rash. i izd'!S54</f>
        <v>0</v>
      </c>
      <c r="T29" s="298">
        <f>'E3i2-Plan rash. i izd'!T54</f>
        <v>166000</v>
      </c>
      <c r="U29" s="298">
        <f>'E3i2-Plan rash. i izd'!U54</f>
        <v>34000</v>
      </c>
      <c r="V29" s="298">
        <f>'E3i2-Plan rash. i izd'!V54</f>
        <v>90000</v>
      </c>
      <c r="W29" s="298">
        <f>'E3i2-Plan rash. i izd'!W54</f>
        <v>0</v>
      </c>
      <c r="X29" s="298">
        <f>'E3i2-Plan rash. i izd'!X54</f>
        <v>0</v>
      </c>
      <c r="Y29" s="298">
        <f>'E3i2-Plan rash. i izd'!Y54</f>
        <v>0</v>
      </c>
      <c r="Z29" s="298">
        <f>'E3i2-Plan rash. i izd'!Z54</f>
        <v>0</v>
      </c>
    </row>
    <row r="30" spans="1:26" s="271" customFormat="1" ht="26.4" x14ac:dyDescent="0.25">
      <c r="A30" s="297">
        <v>42</v>
      </c>
      <c r="B30" s="412" t="s">
        <v>441</v>
      </c>
      <c r="C30" s="298">
        <f>'E3i2-Plan rash. i izd'!C55</f>
        <v>0</v>
      </c>
      <c r="D30" s="298">
        <f>'E3i2-Plan rash. i izd'!D55</f>
        <v>0</v>
      </c>
      <c r="E30" s="298">
        <f>'E3i2-Plan rash. i izd'!E55</f>
        <v>0</v>
      </c>
      <c r="F30" s="298">
        <f>'E3i2-Plan rash. i izd'!F55</f>
        <v>0</v>
      </c>
      <c r="G30" s="298">
        <f>'E3i2-Plan rash. i izd'!G55</f>
        <v>0</v>
      </c>
      <c r="H30" s="298">
        <f>'E3i2-Plan rash. i izd'!H55</f>
        <v>0</v>
      </c>
      <c r="I30" s="298">
        <f>'E3i2-Plan rash. i izd'!I55</f>
        <v>0</v>
      </c>
      <c r="J30" s="298">
        <f>'E3i2-Plan rash. i izd'!J55</f>
        <v>0</v>
      </c>
      <c r="K30" s="298">
        <f>'E3i2-Plan rash. i izd'!K55</f>
        <v>0</v>
      </c>
      <c r="L30" s="298">
        <f>'E3i2-Plan rash. i izd'!L55</f>
        <v>0</v>
      </c>
      <c r="M30" s="298">
        <f>'E3i2-Plan rash. i izd'!M55</f>
        <v>0</v>
      </c>
      <c r="N30" s="298">
        <f>'E3i2-Plan rash. i izd'!N55</f>
        <v>0</v>
      </c>
      <c r="O30" s="298">
        <f>'E3i2-Plan rash. i izd'!O55</f>
        <v>0</v>
      </c>
      <c r="P30" s="298">
        <f>'E3i2-Plan rash. i izd'!P55</f>
        <v>0</v>
      </c>
      <c r="Q30" s="298">
        <f>'E3i2-Plan rash. i izd'!Q55</f>
        <v>0</v>
      </c>
      <c r="R30" s="298">
        <f>'E3i2-Plan rash. i izd'!R55</f>
        <v>0</v>
      </c>
      <c r="S30" s="298">
        <f>'E3i2-Plan rash. i izd'!S55</f>
        <v>0</v>
      </c>
      <c r="T30" s="298">
        <f>'E3i2-Plan rash. i izd'!T55</f>
        <v>0</v>
      </c>
      <c r="U30" s="298">
        <f>'E3i2-Plan rash. i izd'!U55</f>
        <v>0</v>
      </c>
      <c r="V30" s="298">
        <f>'E3i2-Plan rash. i izd'!V55</f>
        <v>0</v>
      </c>
      <c r="W30" s="298">
        <f>'E3i2-Plan rash. i izd'!W55</f>
        <v>0</v>
      </c>
      <c r="X30" s="298">
        <f>'E3i2-Plan rash. i izd'!X55</f>
        <v>0</v>
      </c>
      <c r="Y30" s="298">
        <f>'E3i2-Plan rash. i izd'!Y55</f>
        <v>0</v>
      </c>
      <c r="Z30" s="298">
        <f>'E3i2-Plan rash. i izd'!Z55</f>
        <v>0</v>
      </c>
    </row>
    <row r="31" spans="1:26" s="271" customFormat="1" ht="13.2" x14ac:dyDescent="0.25">
      <c r="A31" s="299"/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2"/>
      <c r="P31" s="302"/>
      <c r="Q31" s="302"/>
      <c r="R31" s="303"/>
      <c r="S31" s="303"/>
      <c r="T31" s="303"/>
      <c r="U31" s="303"/>
      <c r="V31" s="303"/>
      <c r="W31" s="303"/>
      <c r="X31" s="303"/>
      <c r="Y31" s="303"/>
      <c r="Z31" s="303"/>
    </row>
    <row r="32" spans="1:26" ht="26.4" x14ac:dyDescent="0.25">
      <c r="A32" s="294" t="s">
        <v>22</v>
      </c>
      <c r="B32" s="295" t="s">
        <v>73</v>
      </c>
      <c r="C32" s="296">
        <f t="shared" ref="C32:Z32" si="7">SUM(C33:C34)</f>
        <v>0</v>
      </c>
      <c r="D32" s="296">
        <f t="shared" si="7"/>
        <v>0</v>
      </c>
      <c r="E32" s="296">
        <f t="shared" si="7"/>
        <v>0</v>
      </c>
      <c r="F32" s="296">
        <f t="shared" si="7"/>
        <v>0</v>
      </c>
      <c r="G32" s="296">
        <f t="shared" si="7"/>
        <v>0</v>
      </c>
      <c r="H32" s="296">
        <f t="shared" si="7"/>
        <v>0</v>
      </c>
      <c r="I32" s="296">
        <f t="shared" si="7"/>
        <v>0</v>
      </c>
      <c r="J32" s="296">
        <f t="shared" si="7"/>
        <v>0</v>
      </c>
      <c r="K32" s="296">
        <f t="shared" si="7"/>
        <v>0</v>
      </c>
      <c r="L32" s="296">
        <f t="shared" si="7"/>
        <v>0</v>
      </c>
      <c r="M32" s="296">
        <f t="shared" si="7"/>
        <v>0</v>
      </c>
      <c r="N32" s="296">
        <f t="shared" si="7"/>
        <v>0</v>
      </c>
      <c r="O32" s="296">
        <f t="shared" si="7"/>
        <v>0</v>
      </c>
      <c r="P32" s="296">
        <f t="shared" si="7"/>
        <v>0</v>
      </c>
      <c r="Q32" s="296">
        <f t="shared" si="7"/>
        <v>0</v>
      </c>
      <c r="R32" s="296">
        <f t="shared" si="7"/>
        <v>0</v>
      </c>
      <c r="S32" s="296">
        <f t="shared" si="7"/>
        <v>0</v>
      </c>
      <c r="T32" s="296">
        <f t="shared" si="7"/>
        <v>0</v>
      </c>
      <c r="U32" s="296">
        <f t="shared" si="7"/>
        <v>0</v>
      </c>
      <c r="V32" s="296">
        <f t="shared" si="7"/>
        <v>0</v>
      </c>
      <c r="W32" s="296">
        <f t="shared" si="7"/>
        <v>0</v>
      </c>
      <c r="X32" s="296">
        <f t="shared" si="7"/>
        <v>0</v>
      </c>
      <c r="Y32" s="296">
        <f t="shared" si="7"/>
        <v>0</v>
      </c>
      <c r="Z32" s="296">
        <f t="shared" si="7"/>
        <v>0</v>
      </c>
    </row>
    <row r="33" spans="1:26" ht="13.2" x14ac:dyDescent="0.25">
      <c r="A33" s="297">
        <v>31</v>
      </c>
      <c r="B33" s="412" t="s">
        <v>208</v>
      </c>
      <c r="C33" s="298">
        <f>'E4-Plan rash. -izdat. po izvor.'!Q191</f>
        <v>0</v>
      </c>
      <c r="D33" s="298">
        <f>'E4-Plan rash. -izdat. po izvor.'!R191</f>
        <v>0</v>
      </c>
      <c r="E33" s="298">
        <f>'E4-Plan rash. -izdat. po izvor.'!S191</f>
        <v>0</v>
      </c>
      <c r="F33" s="298">
        <f>'E4-Plan rash. -izdat. po izvor.'!T191</f>
        <v>0</v>
      </c>
      <c r="G33" s="298">
        <f>'E4-Plan rash. -izdat. po izvor.'!U191</f>
        <v>0</v>
      </c>
      <c r="H33" s="298">
        <f>'E4-Plan rash. -izdat. po izvor.'!V191</f>
        <v>0</v>
      </c>
      <c r="I33" s="298">
        <f>'E4-Plan rash. -izdat. po izvor.'!W191</f>
        <v>0</v>
      </c>
      <c r="J33" s="298">
        <f>'E4-Plan rash. -izdat. po izvor.'!X191</f>
        <v>0</v>
      </c>
      <c r="K33" s="298">
        <f>'E4-Plan rash. -izdat. po izvor.'!Y191</f>
        <v>0</v>
      </c>
      <c r="L33" s="298">
        <f>'E4-Plan rash. -izdat. po izvor.'!Z191</f>
        <v>0</v>
      </c>
      <c r="M33" s="298">
        <f>'E4-Plan rash. -izdat. po izvor.'!AA191</f>
        <v>0</v>
      </c>
      <c r="N33" s="298">
        <f>'E4-Plan rash. -izdat. po izvor.'!AB191</f>
        <v>0</v>
      </c>
      <c r="O33" s="298">
        <f>'E4-Plan rash. -izdat. po izvor.'!AC191</f>
        <v>0</v>
      </c>
      <c r="P33" s="298">
        <f>'E4-Plan rash. -izdat. po izvor.'!AD191</f>
        <v>0</v>
      </c>
      <c r="Q33" s="298">
        <f>'E4-Plan rash. -izdat. po izvor.'!AE191</f>
        <v>0</v>
      </c>
      <c r="R33" s="298">
        <f>'E4-Plan rash. -izdat. po izvor.'!AF191</f>
        <v>0</v>
      </c>
      <c r="S33" s="298">
        <f>'E4-Plan rash. -izdat. po izvor.'!AG191</f>
        <v>0</v>
      </c>
      <c r="T33" s="298">
        <f>'E4-Plan rash. -izdat. po izvor.'!AH191</f>
        <v>0</v>
      </c>
      <c r="U33" s="298">
        <f>'E4-Plan rash. -izdat. po izvor.'!AI191</f>
        <v>0</v>
      </c>
      <c r="V33" s="298">
        <f>'E4-Plan rash. -izdat. po izvor.'!AJ191</f>
        <v>0</v>
      </c>
      <c r="W33" s="298">
        <f>'E4-Plan rash. -izdat. po izvor.'!AK191</f>
        <v>0</v>
      </c>
      <c r="X33" s="298">
        <f>'E4-Plan rash. -izdat. po izvor.'!AL191</f>
        <v>0</v>
      </c>
      <c r="Y33" s="298">
        <f>'E4-Plan rash. -izdat. po izvor.'!AM191</f>
        <v>0</v>
      </c>
      <c r="Z33" s="298">
        <f>'E4-Plan rash. -izdat. po izvor.'!AN191</f>
        <v>0</v>
      </c>
    </row>
    <row r="34" spans="1:26" ht="13.2" x14ac:dyDescent="0.25">
      <c r="A34" s="297">
        <v>32</v>
      </c>
      <c r="B34" s="412" t="s">
        <v>221</v>
      </c>
      <c r="C34" s="298">
        <f>'E4-Plan rash. -izdat. po izvor.'!Q193</f>
        <v>0</v>
      </c>
      <c r="D34" s="298">
        <f>'E4-Plan rash. -izdat. po izvor.'!R193</f>
        <v>0</v>
      </c>
      <c r="E34" s="298">
        <f>'E4-Plan rash. -izdat. po izvor.'!S193</f>
        <v>0</v>
      </c>
      <c r="F34" s="298">
        <f>'E4-Plan rash. -izdat. po izvor.'!T193</f>
        <v>0</v>
      </c>
      <c r="G34" s="298">
        <f>'E4-Plan rash. -izdat. po izvor.'!U193</f>
        <v>0</v>
      </c>
      <c r="H34" s="298">
        <f>'E4-Plan rash. -izdat. po izvor.'!V193</f>
        <v>0</v>
      </c>
      <c r="I34" s="298">
        <f>'E4-Plan rash. -izdat. po izvor.'!W193</f>
        <v>0</v>
      </c>
      <c r="J34" s="298">
        <f>'E4-Plan rash. -izdat. po izvor.'!X193</f>
        <v>0</v>
      </c>
      <c r="K34" s="298">
        <f>'E4-Plan rash. -izdat. po izvor.'!Y193</f>
        <v>0</v>
      </c>
      <c r="L34" s="298">
        <f>'E4-Plan rash. -izdat. po izvor.'!Z193</f>
        <v>0</v>
      </c>
      <c r="M34" s="298">
        <f>'E4-Plan rash. -izdat. po izvor.'!AA193</f>
        <v>0</v>
      </c>
      <c r="N34" s="298">
        <f>'E4-Plan rash. -izdat. po izvor.'!AB193</f>
        <v>0</v>
      </c>
      <c r="O34" s="298">
        <f>'E4-Plan rash. -izdat. po izvor.'!AC193</f>
        <v>0</v>
      </c>
      <c r="P34" s="298">
        <f>'E4-Plan rash. -izdat. po izvor.'!AD193</f>
        <v>0</v>
      </c>
      <c r="Q34" s="298">
        <f>'E4-Plan rash. -izdat. po izvor.'!AE193</f>
        <v>0</v>
      </c>
      <c r="R34" s="298">
        <f>'E4-Plan rash. -izdat. po izvor.'!AF193</f>
        <v>0</v>
      </c>
      <c r="S34" s="298">
        <f>'E4-Plan rash. -izdat. po izvor.'!AG193</f>
        <v>0</v>
      </c>
      <c r="T34" s="298">
        <f>'E4-Plan rash. -izdat. po izvor.'!AH193</f>
        <v>0</v>
      </c>
      <c r="U34" s="298">
        <f>'E4-Plan rash. -izdat. po izvor.'!AI193</f>
        <v>0</v>
      </c>
      <c r="V34" s="298">
        <f>'E4-Plan rash. -izdat. po izvor.'!AJ193</f>
        <v>0</v>
      </c>
      <c r="W34" s="298">
        <f>'E4-Plan rash. -izdat. po izvor.'!AK193</f>
        <v>0</v>
      </c>
      <c r="X34" s="298">
        <f>'E4-Plan rash. -izdat. po izvor.'!AL193</f>
        <v>0</v>
      </c>
      <c r="Y34" s="298">
        <f>'E4-Plan rash. -izdat. po izvor.'!AM193</f>
        <v>0</v>
      </c>
      <c r="Z34" s="298">
        <f>'E4-Plan rash. -izdat. po izvor.'!AN193</f>
        <v>0</v>
      </c>
    </row>
    <row r="35" spans="1:26" ht="13.2" x14ac:dyDescent="0.25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2"/>
      <c r="P35" s="302"/>
      <c r="Q35" s="302"/>
      <c r="R35" s="303"/>
      <c r="S35" s="303"/>
      <c r="T35" s="303"/>
      <c r="U35" s="303"/>
      <c r="V35" s="303"/>
      <c r="W35" s="303"/>
      <c r="X35" s="303"/>
      <c r="Y35" s="303"/>
      <c r="Z35" s="303"/>
    </row>
    <row r="36" spans="1:26" ht="26.4" x14ac:dyDescent="0.25">
      <c r="A36" s="291" t="s">
        <v>20</v>
      </c>
      <c r="B36" s="292" t="s">
        <v>74</v>
      </c>
      <c r="C36" s="245">
        <f>C37+C43</f>
        <v>1615600</v>
      </c>
      <c r="D36" s="245">
        <f>D37+D43</f>
        <v>0</v>
      </c>
      <c r="E36" s="245">
        <f t="shared" ref="E36:N36" si="8">E37++E43</f>
        <v>1500000</v>
      </c>
      <c r="F36" s="245">
        <f t="shared" si="8"/>
        <v>0</v>
      </c>
      <c r="G36" s="245">
        <f t="shared" si="8"/>
        <v>0</v>
      </c>
      <c r="H36" s="245">
        <f t="shared" si="8"/>
        <v>0</v>
      </c>
      <c r="I36" s="245">
        <f t="shared" si="8"/>
        <v>0</v>
      </c>
      <c r="J36" s="245">
        <f t="shared" si="8"/>
        <v>0</v>
      </c>
      <c r="K36" s="245">
        <f t="shared" si="8"/>
        <v>0</v>
      </c>
      <c r="L36" s="245">
        <f t="shared" si="8"/>
        <v>115600</v>
      </c>
      <c r="M36" s="245">
        <f t="shared" si="8"/>
        <v>0</v>
      </c>
      <c r="N36" s="245">
        <f t="shared" si="8"/>
        <v>0</v>
      </c>
      <c r="O36" s="245">
        <f>O37+O43</f>
        <v>4849258</v>
      </c>
      <c r="P36" s="245">
        <f>P37+P43</f>
        <v>0</v>
      </c>
      <c r="Q36" s="245">
        <f t="shared" ref="Q36:Z36" si="9">Q37++Q43</f>
        <v>4733658</v>
      </c>
      <c r="R36" s="245">
        <f t="shared" si="9"/>
        <v>0</v>
      </c>
      <c r="S36" s="245">
        <f t="shared" si="9"/>
        <v>0</v>
      </c>
      <c r="T36" s="245">
        <f t="shared" si="9"/>
        <v>0</v>
      </c>
      <c r="U36" s="245">
        <f t="shared" si="9"/>
        <v>0</v>
      </c>
      <c r="V36" s="245">
        <f t="shared" si="9"/>
        <v>0</v>
      </c>
      <c r="W36" s="245">
        <f t="shared" si="9"/>
        <v>0</v>
      </c>
      <c r="X36" s="245">
        <f t="shared" si="9"/>
        <v>115600</v>
      </c>
      <c r="Y36" s="245">
        <f t="shared" si="9"/>
        <v>0</v>
      </c>
      <c r="Z36" s="245">
        <f t="shared" si="9"/>
        <v>0</v>
      </c>
    </row>
    <row r="37" spans="1:26" ht="13.2" x14ac:dyDescent="0.25">
      <c r="A37" s="294" t="s">
        <v>75</v>
      </c>
      <c r="B37" s="295" t="s">
        <v>88</v>
      </c>
      <c r="C37" s="235">
        <f t="shared" ref="C37:Z37" si="10">SUM(C38:C42)</f>
        <v>1615600</v>
      </c>
      <c r="D37" s="235">
        <f t="shared" si="10"/>
        <v>0</v>
      </c>
      <c r="E37" s="235">
        <f t="shared" si="10"/>
        <v>1500000</v>
      </c>
      <c r="F37" s="235">
        <f t="shared" si="10"/>
        <v>0</v>
      </c>
      <c r="G37" s="235">
        <f t="shared" si="10"/>
        <v>0</v>
      </c>
      <c r="H37" s="235">
        <f t="shared" si="10"/>
        <v>0</v>
      </c>
      <c r="I37" s="235">
        <f t="shared" si="10"/>
        <v>0</v>
      </c>
      <c r="J37" s="235">
        <f t="shared" si="10"/>
        <v>0</v>
      </c>
      <c r="K37" s="235">
        <f t="shared" si="10"/>
        <v>0</v>
      </c>
      <c r="L37" s="235">
        <f t="shared" si="10"/>
        <v>115600</v>
      </c>
      <c r="M37" s="235">
        <f t="shared" si="10"/>
        <v>0</v>
      </c>
      <c r="N37" s="235">
        <f t="shared" si="10"/>
        <v>0</v>
      </c>
      <c r="O37" s="235">
        <f t="shared" si="10"/>
        <v>4849258</v>
      </c>
      <c r="P37" s="235">
        <f t="shared" si="10"/>
        <v>0</v>
      </c>
      <c r="Q37" s="235">
        <f t="shared" si="10"/>
        <v>4733658</v>
      </c>
      <c r="R37" s="235">
        <f t="shared" si="10"/>
        <v>0</v>
      </c>
      <c r="S37" s="235">
        <f t="shared" si="10"/>
        <v>0</v>
      </c>
      <c r="T37" s="235">
        <f t="shared" si="10"/>
        <v>0</v>
      </c>
      <c r="U37" s="235">
        <f t="shared" si="10"/>
        <v>0</v>
      </c>
      <c r="V37" s="235">
        <f t="shared" si="10"/>
        <v>0</v>
      </c>
      <c r="W37" s="235">
        <f t="shared" si="10"/>
        <v>0</v>
      </c>
      <c r="X37" s="235">
        <f t="shared" si="10"/>
        <v>115600</v>
      </c>
      <c r="Y37" s="235">
        <f t="shared" si="10"/>
        <v>0</v>
      </c>
      <c r="Z37" s="235">
        <f t="shared" si="10"/>
        <v>0</v>
      </c>
    </row>
    <row r="38" spans="1:26" ht="26.4" x14ac:dyDescent="0.25">
      <c r="A38" s="297">
        <v>32</v>
      </c>
      <c r="B38" s="289" t="s">
        <v>387</v>
      </c>
      <c r="C38" s="298">
        <f>'E3i2-Plan rash. i izd'!C67</f>
        <v>1315600</v>
      </c>
      <c r="D38" s="298">
        <f>'E3i2-Plan rash. i izd'!D67</f>
        <v>0</v>
      </c>
      <c r="E38" s="298">
        <f>'E3i2-Plan rash. i izd'!E67</f>
        <v>1200000</v>
      </c>
      <c r="F38" s="298">
        <f>'E3i2-Plan rash. i izd'!F67</f>
        <v>0</v>
      </c>
      <c r="G38" s="298">
        <f>'E3i2-Plan rash. i izd'!G67</f>
        <v>0</v>
      </c>
      <c r="H38" s="298">
        <f>'E3i2-Plan rash. i izd'!H67</f>
        <v>0</v>
      </c>
      <c r="I38" s="298">
        <f>'E3i2-Plan rash. i izd'!I67</f>
        <v>0</v>
      </c>
      <c r="J38" s="298">
        <f>'E3i2-Plan rash. i izd'!J67</f>
        <v>0</v>
      </c>
      <c r="K38" s="298">
        <f>'E3i2-Plan rash. i izd'!K67</f>
        <v>0</v>
      </c>
      <c r="L38" s="298">
        <f>'E3i2-Plan rash. i izd'!L67</f>
        <v>115600</v>
      </c>
      <c r="M38" s="298">
        <f>'E3i2-Plan rash. i izd'!M67</f>
        <v>0</v>
      </c>
      <c r="N38" s="298">
        <f>'E3i2-Plan rash. i izd'!N67</f>
        <v>0</v>
      </c>
      <c r="O38" s="298">
        <f>'E3i2-Plan rash. i izd'!O67</f>
        <v>1449600</v>
      </c>
      <c r="P38" s="298">
        <f>'E3i2-Plan rash. i izd'!P67</f>
        <v>0</v>
      </c>
      <c r="Q38" s="298">
        <f>'E3i2-Plan rash. i izd'!Q67</f>
        <v>1334000</v>
      </c>
      <c r="R38" s="298">
        <f>'E3i2-Plan rash. i izd'!R67</f>
        <v>0</v>
      </c>
      <c r="S38" s="298">
        <f>'E3i2-Plan rash. i izd'!S67</f>
        <v>0</v>
      </c>
      <c r="T38" s="298">
        <f>'E3i2-Plan rash. i izd'!T67</f>
        <v>0</v>
      </c>
      <c r="U38" s="298">
        <f>'E3i2-Plan rash. i izd'!U67</f>
        <v>0</v>
      </c>
      <c r="V38" s="298">
        <f>'E3i2-Plan rash. i izd'!V67</f>
        <v>0</v>
      </c>
      <c r="W38" s="298">
        <f>'E3i2-Plan rash. i izd'!W67</f>
        <v>0</v>
      </c>
      <c r="X38" s="298">
        <f>'E3i2-Plan rash. i izd'!X67</f>
        <v>115600</v>
      </c>
      <c r="Y38" s="298">
        <f>'E3i2-Plan rash. i izd'!Y67</f>
        <v>0</v>
      </c>
      <c r="Z38" s="298">
        <f>'E3i2-Plan rash. i izd'!Z67</f>
        <v>0</v>
      </c>
    </row>
    <row r="39" spans="1:26" ht="26.4" x14ac:dyDescent="0.25">
      <c r="A39" s="297">
        <v>41</v>
      </c>
      <c r="B39" s="412" t="s">
        <v>442</v>
      </c>
      <c r="C39" s="298">
        <f>'E3i2-Plan rash. i izd'!C68</f>
        <v>0</v>
      </c>
      <c r="D39" s="298">
        <f>'E3i2-Plan rash. i izd'!D68</f>
        <v>0</v>
      </c>
      <c r="E39" s="298">
        <f>'E3i2-Plan rash. i izd'!E68</f>
        <v>0</v>
      </c>
      <c r="F39" s="298">
        <f>'E3i2-Plan rash. i izd'!F68</f>
        <v>0</v>
      </c>
      <c r="G39" s="298">
        <f>'E3i2-Plan rash. i izd'!G68</f>
        <v>0</v>
      </c>
      <c r="H39" s="298">
        <f>'E3i2-Plan rash. i izd'!H68</f>
        <v>0</v>
      </c>
      <c r="I39" s="298">
        <f>'E3i2-Plan rash. i izd'!I68</f>
        <v>0</v>
      </c>
      <c r="J39" s="298">
        <f>'E3i2-Plan rash. i izd'!J68</f>
        <v>0</v>
      </c>
      <c r="K39" s="298">
        <f>'E3i2-Plan rash. i izd'!K68</f>
        <v>0</v>
      </c>
      <c r="L39" s="298">
        <f>'E3i2-Plan rash. i izd'!L68</f>
        <v>0</v>
      </c>
      <c r="M39" s="298">
        <f>'E3i2-Plan rash. i izd'!M68</f>
        <v>0</v>
      </c>
      <c r="N39" s="298">
        <f>'E3i2-Plan rash. i izd'!N68</f>
        <v>0</v>
      </c>
      <c r="O39" s="298">
        <f>'E3i2-Plan rash. i izd'!O68</f>
        <v>0</v>
      </c>
      <c r="P39" s="298">
        <f>'E3i2-Plan rash. i izd'!P68</f>
        <v>0</v>
      </c>
      <c r="Q39" s="298">
        <f>'E3i2-Plan rash. i izd'!Q68</f>
        <v>0</v>
      </c>
      <c r="R39" s="298">
        <f>'E3i2-Plan rash. i izd'!R68</f>
        <v>0</v>
      </c>
      <c r="S39" s="298">
        <f>'E3i2-Plan rash. i izd'!S68</f>
        <v>0</v>
      </c>
      <c r="T39" s="298">
        <f>'E3i2-Plan rash. i izd'!T68</f>
        <v>0</v>
      </c>
      <c r="U39" s="298">
        <f>'E3i2-Plan rash. i izd'!U68</f>
        <v>0</v>
      </c>
      <c r="V39" s="298">
        <f>'E3i2-Plan rash. i izd'!V68</f>
        <v>0</v>
      </c>
      <c r="W39" s="298">
        <f>'E3i2-Plan rash. i izd'!W68</f>
        <v>0</v>
      </c>
      <c r="X39" s="298">
        <f>'E3i2-Plan rash. i izd'!X68</f>
        <v>0</v>
      </c>
      <c r="Y39" s="298">
        <f>'E3i2-Plan rash. i izd'!Y68</f>
        <v>0</v>
      </c>
      <c r="Z39" s="298">
        <f>'E3i2-Plan rash. i izd'!Z68</f>
        <v>0</v>
      </c>
    </row>
    <row r="40" spans="1:26" ht="26.4" x14ac:dyDescent="0.25">
      <c r="A40" s="297">
        <v>42</v>
      </c>
      <c r="B40" s="412" t="s">
        <v>441</v>
      </c>
      <c r="C40" s="298">
        <f>'E3i2-Plan rash. i izd'!C72</f>
        <v>300000</v>
      </c>
      <c r="D40" s="298">
        <f>'E3i2-Plan rash. i izd'!D72</f>
        <v>0</v>
      </c>
      <c r="E40" s="298">
        <f>'E3i2-Plan rash. i izd'!E72</f>
        <v>300000</v>
      </c>
      <c r="F40" s="298">
        <f>'E3i2-Plan rash. i izd'!F72</f>
        <v>0</v>
      </c>
      <c r="G40" s="298">
        <f>'E3i2-Plan rash. i izd'!G72</f>
        <v>0</v>
      </c>
      <c r="H40" s="298">
        <f>'E3i2-Plan rash. i izd'!H72</f>
        <v>0</v>
      </c>
      <c r="I40" s="298">
        <f>'E3i2-Plan rash. i izd'!I72</f>
        <v>0</v>
      </c>
      <c r="J40" s="298">
        <f>'E3i2-Plan rash. i izd'!J72</f>
        <v>0</v>
      </c>
      <c r="K40" s="298">
        <f>'E3i2-Plan rash. i izd'!K72</f>
        <v>0</v>
      </c>
      <c r="L40" s="298">
        <f>'E3i2-Plan rash. i izd'!L72</f>
        <v>0</v>
      </c>
      <c r="M40" s="298">
        <f>'E3i2-Plan rash. i izd'!M72</f>
        <v>0</v>
      </c>
      <c r="N40" s="298">
        <f>'E3i2-Plan rash. i izd'!N72</f>
        <v>0</v>
      </c>
      <c r="O40" s="298">
        <f>'E3i2-Plan rash. i izd'!O72</f>
        <v>3399658</v>
      </c>
      <c r="P40" s="298">
        <f>'E3i2-Plan rash. i izd'!P72</f>
        <v>0</v>
      </c>
      <c r="Q40" s="298">
        <f>'E3i2-Plan rash. i izd'!Q72</f>
        <v>3399658</v>
      </c>
      <c r="R40" s="298">
        <f>'E3i2-Plan rash. i izd'!R72</f>
        <v>0</v>
      </c>
      <c r="S40" s="298">
        <f>'E3i2-Plan rash. i izd'!S72</f>
        <v>0</v>
      </c>
      <c r="T40" s="298">
        <f>'E3i2-Plan rash. i izd'!T72</f>
        <v>0</v>
      </c>
      <c r="U40" s="298">
        <f>'E3i2-Plan rash. i izd'!U72</f>
        <v>0</v>
      </c>
      <c r="V40" s="298">
        <f>'E3i2-Plan rash. i izd'!V72</f>
        <v>0</v>
      </c>
      <c r="W40" s="298">
        <f>'E3i2-Plan rash. i izd'!W72</f>
        <v>0</v>
      </c>
      <c r="X40" s="298">
        <f>'E3i2-Plan rash. i izd'!X72</f>
        <v>0</v>
      </c>
      <c r="Y40" s="298">
        <f>'E3i2-Plan rash. i izd'!Y72</f>
        <v>0</v>
      </c>
      <c r="Z40" s="298">
        <f>'E3i2-Plan rash. i izd'!Z72</f>
        <v>0</v>
      </c>
    </row>
    <row r="41" spans="1:26" ht="26.4" x14ac:dyDescent="0.25">
      <c r="A41" s="297">
        <v>45</v>
      </c>
      <c r="B41" s="412" t="s">
        <v>356</v>
      </c>
      <c r="C41" s="298">
        <f>'E3i2-Plan rash. i izd'!C73</f>
        <v>0</v>
      </c>
      <c r="D41" s="298">
        <f>'E3i2-Plan rash. i izd'!D73</f>
        <v>0</v>
      </c>
      <c r="E41" s="298">
        <f>'E3i2-Plan rash. i izd'!E73</f>
        <v>0</v>
      </c>
      <c r="F41" s="298">
        <f>'E3i2-Plan rash. i izd'!F73</f>
        <v>0</v>
      </c>
      <c r="G41" s="298">
        <f>'E3i2-Plan rash. i izd'!G73</f>
        <v>0</v>
      </c>
      <c r="H41" s="298">
        <f>'E3i2-Plan rash. i izd'!H73</f>
        <v>0</v>
      </c>
      <c r="I41" s="298">
        <f>'E3i2-Plan rash. i izd'!I73</f>
        <v>0</v>
      </c>
      <c r="J41" s="298">
        <f>'E3i2-Plan rash. i izd'!J73</f>
        <v>0</v>
      </c>
      <c r="K41" s="298">
        <f>'E3i2-Plan rash. i izd'!K73</f>
        <v>0</v>
      </c>
      <c r="L41" s="298">
        <f>'E3i2-Plan rash. i izd'!L73</f>
        <v>0</v>
      </c>
      <c r="M41" s="298">
        <f>'E3i2-Plan rash. i izd'!M73</f>
        <v>0</v>
      </c>
      <c r="N41" s="298">
        <f>'E3i2-Plan rash. i izd'!N73</f>
        <v>0</v>
      </c>
      <c r="O41" s="298">
        <f>'E3i2-Plan rash. i izd'!O73</f>
        <v>0</v>
      </c>
      <c r="P41" s="298">
        <f>'E3i2-Plan rash. i izd'!P73</f>
        <v>0</v>
      </c>
      <c r="Q41" s="298">
        <f>'E3i2-Plan rash. i izd'!Q73</f>
        <v>0</v>
      </c>
      <c r="R41" s="298">
        <f>'E3i2-Plan rash. i izd'!R73</f>
        <v>0</v>
      </c>
      <c r="S41" s="298">
        <f>'E3i2-Plan rash. i izd'!S73</f>
        <v>0</v>
      </c>
      <c r="T41" s="298">
        <f>'E3i2-Plan rash. i izd'!T73</f>
        <v>0</v>
      </c>
      <c r="U41" s="298">
        <f>'E3i2-Plan rash. i izd'!U73</f>
        <v>0</v>
      </c>
      <c r="V41" s="298">
        <f>'E3i2-Plan rash. i izd'!V73</f>
        <v>0</v>
      </c>
      <c r="W41" s="298">
        <f>'E3i2-Plan rash. i izd'!W73</f>
        <v>0</v>
      </c>
      <c r="X41" s="298">
        <f>'E3i2-Plan rash. i izd'!X73</f>
        <v>0</v>
      </c>
      <c r="Y41" s="298">
        <f>'E3i2-Plan rash. i izd'!Y73</f>
        <v>0</v>
      </c>
      <c r="Z41" s="298">
        <f>'E3i2-Plan rash. i izd'!Z73</f>
        <v>0</v>
      </c>
    </row>
    <row r="42" spans="1:26" s="271" customFormat="1" ht="13.2" x14ac:dyDescent="0.25">
      <c r="A42" s="294" t="s">
        <v>75</v>
      </c>
      <c r="B42" s="295" t="s">
        <v>89</v>
      </c>
      <c r="C42" s="304">
        <f t="shared" ref="C42:H42" si="11">C43</f>
        <v>0</v>
      </c>
      <c r="D42" s="304">
        <f t="shared" si="11"/>
        <v>0</v>
      </c>
      <c r="E42" s="304">
        <f t="shared" si="11"/>
        <v>0</v>
      </c>
      <c r="F42" s="304">
        <f t="shared" si="11"/>
        <v>0</v>
      </c>
      <c r="G42" s="304">
        <f t="shared" si="11"/>
        <v>0</v>
      </c>
      <c r="H42" s="304">
        <f t="shared" si="11"/>
        <v>0</v>
      </c>
      <c r="I42" s="304">
        <f>I43</f>
        <v>0</v>
      </c>
      <c r="J42" s="304">
        <f t="shared" ref="J42:Z42" si="12">J43</f>
        <v>0</v>
      </c>
      <c r="K42" s="304">
        <f t="shared" si="12"/>
        <v>0</v>
      </c>
      <c r="L42" s="304">
        <f t="shared" si="12"/>
        <v>0</v>
      </c>
      <c r="M42" s="304">
        <f t="shared" si="12"/>
        <v>0</v>
      </c>
      <c r="N42" s="304">
        <f t="shared" si="12"/>
        <v>0</v>
      </c>
      <c r="O42" s="304">
        <f t="shared" si="12"/>
        <v>0</v>
      </c>
      <c r="P42" s="304">
        <f t="shared" si="12"/>
        <v>0</v>
      </c>
      <c r="Q42" s="304">
        <f t="shared" si="12"/>
        <v>0</v>
      </c>
      <c r="R42" s="304">
        <f t="shared" si="12"/>
        <v>0</v>
      </c>
      <c r="S42" s="304">
        <f t="shared" si="12"/>
        <v>0</v>
      </c>
      <c r="T42" s="304">
        <f t="shared" si="12"/>
        <v>0</v>
      </c>
      <c r="U42" s="304">
        <f>U43</f>
        <v>0</v>
      </c>
      <c r="V42" s="304">
        <f t="shared" si="12"/>
        <v>0</v>
      </c>
      <c r="W42" s="304">
        <f t="shared" si="12"/>
        <v>0</v>
      </c>
      <c r="X42" s="304">
        <f t="shared" si="12"/>
        <v>0</v>
      </c>
      <c r="Y42" s="304">
        <f t="shared" si="12"/>
        <v>0</v>
      </c>
      <c r="Z42" s="304">
        <f t="shared" si="12"/>
        <v>0</v>
      </c>
    </row>
    <row r="43" spans="1:26" ht="26.4" x14ac:dyDescent="0.25">
      <c r="A43" s="305">
        <v>42</v>
      </c>
      <c r="B43" s="412" t="s">
        <v>441</v>
      </c>
      <c r="C43" s="298">
        <f>'E3i2-Plan rash. i izd'!C75</f>
        <v>0</v>
      </c>
      <c r="D43" s="298">
        <f>'E3i2-Plan rash. i izd'!D75</f>
        <v>0</v>
      </c>
      <c r="E43" s="298">
        <f>'E3i2-Plan rash. i izd'!E75</f>
        <v>0</v>
      </c>
      <c r="F43" s="298">
        <f>'E3i2-Plan rash. i izd'!F75</f>
        <v>0</v>
      </c>
      <c r="G43" s="298">
        <f>'E3i2-Plan rash. i izd'!G75</f>
        <v>0</v>
      </c>
      <c r="H43" s="298">
        <f>'E3i2-Plan rash. i izd'!H75</f>
        <v>0</v>
      </c>
      <c r="I43" s="298">
        <f>'E3i2-Plan rash. i izd'!I75</f>
        <v>0</v>
      </c>
      <c r="J43" s="298">
        <f>'E3i2-Plan rash. i izd'!J75</f>
        <v>0</v>
      </c>
      <c r="K43" s="298">
        <f>'E3i2-Plan rash. i izd'!K75</f>
        <v>0</v>
      </c>
      <c r="L43" s="298">
        <f>'E3i2-Plan rash. i izd'!L75</f>
        <v>0</v>
      </c>
      <c r="M43" s="298">
        <f>'E3i2-Plan rash. i izd'!M75</f>
        <v>0</v>
      </c>
      <c r="N43" s="298">
        <f>'E3i2-Plan rash. i izd'!N75</f>
        <v>0</v>
      </c>
      <c r="O43" s="307">
        <f>'E4-Plan rash. -izdat. po izvor.'!AC235</f>
        <v>0</v>
      </c>
      <c r="P43" s="307">
        <f>'E4-Plan rash. -izdat. po izvor.'!AD235</f>
        <v>0</v>
      </c>
      <c r="Q43" s="307">
        <f>'E4-Plan rash. -izdat. po izvor.'!AE235</f>
        <v>0</v>
      </c>
      <c r="R43" s="307">
        <f>'E4-Plan rash. -izdat. po izvor.'!AF235</f>
        <v>0</v>
      </c>
      <c r="S43" s="307">
        <f>'E4-Plan rash. -izdat. po izvor.'!AG235</f>
        <v>0</v>
      </c>
      <c r="T43" s="307">
        <f>'E4-Plan rash. -izdat. po izvor.'!AH235</f>
        <v>0</v>
      </c>
      <c r="U43" s="307">
        <f>'E4-Plan rash. -izdat. po izvor.'!AI235</f>
        <v>0</v>
      </c>
      <c r="V43" s="307">
        <f>'E4-Plan rash. -izdat. po izvor.'!AJ235</f>
        <v>0</v>
      </c>
      <c r="W43" s="307">
        <f>'E4-Plan rash. -izdat. po izvor.'!AK235</f>
        <v>0</v>
      </c>
      <c r="X43" s="307">
        <f>'E4-Plan rash. -izdat. po izvor.'!AL235</f>
        <v>0</v>
      </c>
      <c r="Y43" s="307">
        <f>'E4-Plan rash. -izdat. po izvor.'!AM235</f>
        <v>0</v>
      </c>
      <c r="Z43" s="307">
        <f>'E4-Plan rash. -izdat. po izvor.'!AN235</f>
        <v>0</v>
      </c>
    </row>
    <row r="44" spans="1:26" ht="13.8" thickBot="1" x14ac:dyDescent="0.3">
      <c r="A44" s="308"/>
      <c r="B44" s="309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02"/>
      <c r="P44" s="302"/>
      <c r="Q44" s="302"/>
      <c r="R44" s="303"/>
      <c r="S44" s="303"/>
      <c r="T44" s="303"/>
      <c r="U44" s="303"/>
      <c r="V44" s="303"/>
      <c r="W44" s="303"/>
      <c r="X44" s="303"/>
      <c r="Y44" s="303"/>
      <c r="Z44" s="303"/>
    </row>
    <row r="45" spans="1:26" ht="13.8" thickBot="1" x14ac:dyDescent="0.3">
      <c r="A45" s="311"/>
      <c r="B45" s="312" t="s">
        <v>91</v>
      </c>
      <c r="C45" s="313">
        <f t="shared" ref="C45:Z45" si="13">C7+C26+C36</f>
        <v>53933974</v>
      </c>
      <c r="D45" s="313">
        <f t="shared" si="13"/>
        <v>1962140</v>
      </c>
      <c r="E45" s="313">
        <f t="shared" si="13"/>
        <v>1500000</v>
      </c>
      <c r="F45" s="313">
        <f t="shared" si="13"/>
        <v>300000</v>
      </c>
      <c r="G45" s="313">
        <f t="shared" si="13"/>
        <v>1700000</v>
      </c>
      <c r="H45" s="313">
        <f t="shared" si="13"/>
        <v>2610900</v>
      </c>
      <c r="I45" s="313">
        <f t="shared" si="13"/>
        <v>44368684</v>
      </c>
      <c r="J45" s="313">
        <f t="shared" si="13"/>
        <v>1376650</v>
      </c>
      <c r="K45" s="313">
        <f t="shared" si="13"/>
        <v>0</v>
      </c>
      <c r="L45" s="313">
        <f t="shared" si="13"/>
        <v>115600</v>
      </c>
      <c r="M45" s="313">
        <f t="shared" si="13"/>
        <v>0</v>
      </c>
      <c r="N45" s="313">
        <f t="shared" si="13"/>
        <v>0</v>
      </c>
      <c r="O45" s="313">
        <f t="shared" si="13"/>
        <v>57171649</v>
      </c>
      <c r="P45" s="313">
        <f t="shared" si="13"/>
        <v>1500000</v>
      </c>
      <c r="Q45" s="313">
        <f t="shared" si="13"/>
        <v>4733658</v>
      </c>
      <c r="R45" s="313">
        <f t="shared" si="13"/>
        <v>300000</v>
      </c>
      <c r="S45" s="313">
        <f t="shared" si="13"/>
        <v>1700000</v>
      </c>
      <c r="T45" s="313">
        <f t="shared" si="13"/>
        <v>3073900</v>
      </c>
      <c r="U45" s="313">
        <f t="shared" si="13"/>
        <v>44368684</v>
      </c>
      <c r="V45" s="313">
        <f t="shared" si="13"/>
        <v>1379807</v>
      </c>
      <c r="W45" s="313">
        <f t="shared" si="13"/>
        <v>0</v>
      </c>
      <c r="X45" s="313">
        <f t="shared" si="13"/>
        <v>115600</v>
      </c>
      <c r="Y45" s="313">
        <f t="shared" si="13"/>
        <v>0</v>
      </c>
      <c r="Z45" s="313">
        <f t="shared" si="13"/>
        <v>0</v>
      </c>
    </row>
  </sheetData>
  <mergeCells count="3">
    <mergeCell ref="A1:N1"/>
    <mergeCell ref="D3:E3"/>
    <mergeCell ref="P3:Q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90" firstPageNumber="3" orientation="landscape" useFirstPageNumber="1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6"/>
  <sheetViews>
    <sheetView topLeftCell="B61" zoomScaleNormal="100" workbookViewId="0">
      <selection activeCell="K26" sqref="K26"/>
    </sheetView>
  </sheetViews>
  <sheetFormatPr defaultColWidth="8.88671875" defaultRowHeight="12.6" x14ac:dyDescent="0.25"/>
  <cols>
    <col min="1" max="1" width="0" style="317" hidden="1"/>
    <col min="2" max="2" width="8.44140625" style="317" customWidth="1"/>
    <col min="3" max="3" width="40.6640625" style="317" customWidth="1"/>
    <col min="4" max="4" width="12.88671875" style="317" customWidth="1"/>
    <col min="5" max="5" width="3" style="317" hidden="1" customWidth="1"/>
    <col min="6" max="6" width="2.88671875" style="317" hidden="1" customWidth="1"/>
    <col min="7" max="7" width="0.5546875" style="317" customWidth="1"/>
    <col min="8" max="8" width="13.44140625" style="317" hidden="1" customWidth="1"/>
    <col min="9" max="9" width="12.88671875" style="317" hidden="1" customWidth="1"/>
    <col min="10" max="10" width="13.44140625" style="317" customWidth="1"/>
    <col min="11" max="11" width="13.21875" style="317" customWidth="1"/>
    <col min="12" max="1024" width="11.5546875" style="317"/>
    <col min="1025" max="16384" width="8.88671875" style="317"/>
  </cols>
  <sheetData>
    <row r="1" spans="1:11" ht="7.2" customHeight="1" thickBot="1" x14ac:dyDescent="0.3"/>
    <row r="2" spans="1:11" ht="41.4" customHeight="1" thickBot="1" x14ac:dyDescent="0.3">
      <c r="A2" s="318" t="s">
        <v>108</v>
      </c>
      <c r="B2" s="512" t="s">
        <v>109</v>
      </c>
      <c r="C2" s="513" t="s">
        <v>16</v>
      </c>
      <c r="D2" s="514" t="s">
        <v>416</v>
      </c>
      <c r="E2" s="514" t="s">
        <v>454</v>
      </c>
      <c r="F2" s="514" t="s">
        <v>458</v>
      </c>
      <c r="G2" s="514" t="s">
        <v>462</v>
      </c>
      <c r="H2" s="319" t="s">
        <v>417</v>
      </c>
      <c r="I2" s="41" t="s">
        <v>431</v>
      </c>
      <c r="J2" s="514" t="s">
        <v>463</v>
      </c>
      <c r="K2" s="514" t="s">
        <v>468</v>
      </c>
    </row>
    <row r="3" spans="1:11" s="324" customFormat="1" ht="13.2" x14ac:dyDescent="0.25">
      <c r="A3" s="320">
        <f t="shared" ref="A3:A16" si="0">LEN(B3)</f>
        <v>1</v>
      </c>
      <c r="B3" s="321">
        <v>6</v>
      </c>
      <c r="C3" s="322" t="s">
        <v>113</v>
      </c>
      <c r="D3" s="323">
        <f t="shared" ref="D3:I3" si="1">D4+D41+D59+D65+D75+D86</f>
        <v>54793999</v>
      </c>
      <c r="E3" s="323">
        <f t="shared" si="1"/>
        <v>58651850.509999998</v>
      </c>
      <c r="F3" s="323">
        <f t="shared" si="1"/>
        <v>58903534.509999998</v>
      </c>
      <c r="G3" s="323">
        <f t="shared" si="1"/>
        <v>59373534.509999998</v>
      </c>
      <c r="H3" s="323">
        <f t="shared" si="1"/>
        <v>53928374</v>
      </c>
      <c r="I3" s="323">
        <f t="shared" si="1"/>
        <v>57166049</v>
      </c>
      <c r="J3" s="323">
        <f t="shared" ref="J3:K3" si="2">J4+J41+J59+J65+J75+J86</f>
        <v>59855889.359999999</v>
      </c>
      <c r="K3" s="323">
        <f t="shared" si="2"/>
        <v>60607920.359999999</v>
      </c>
    </row>
    <row r="4" spans="1:11" s="327" customFormat="1" ht="26.4" x14ac:dyDescent="0.25">
      <c r="A4" s="325">
        <f t="shared" si="0"/>
        <v>2</v>
      </c>
      <c r="B4" s="326">
        <v>63</v>
      </c>
      <c r="C4" s="322" t="s">
        <v>114</v>
      </c>
      <c r="D4" s="323">
        <f t="shared" ref="D4:I4" si="3">D5+D8+D11+D14+D21+D32</f>
        <v>1381415</v>
      </c>
      <c r="E4" s="323">
        <f t="shared" si="3"/>
        <v>2329539</v>
      </c>
      <c r="F4" s="323">
        <f t="shared" si="3"/>
        <v>2329539</v>
      </c>
      <c r="G4" s="323">
        <f t="shared" si="3"/>
        <v>2329539</v>
      </c>
      <c r="H4" s="323">
        <f t="shared" si="3"/>
        <v>1372650</v>
      </c>
      <c r="I4" s="323">
        <f t="shared" si="3"/>
        <v>1375807</v>
      </c>
      <c r="J4" s="323">
        <f t="shared" ref="J4:K4" si="4">J5+J8+J11+J14+J21+J32</f>
        <v>2174539</v>
      </c>
      <c r="K4" s="323">
        <f t="shared" si="4"/>
        <v>2174539</v>
      </c>
    </row>
    <row r="5" spans="1:11" ht="13.2" x14ac:dyDescent="0.25">
      <c r="A5" s="325">
        <f t="shared" si="0"/>
        <v>3</v>
      </c>
      <c r="B5" s="326">
        <v>631</v>
      </c>
      <c r="C5" s="328" t="s">
        <v>115</v>
      </c>
      <c r="D5" s="329">
        <f t="shared" ref="D5:K6" si="5">D6</f>
        <v>0</v>
      </c>
      <c r="E5" s="329">
        <f t="shared" si="5"/>
        <v>0</v>
      </c>
      <c r="F5" s="329">
        <f t="shared" si="5"/>
        <v>0</v>
      </c>
      <c r="G5" s="329">
        <f t="shared" si="5"/>
        <v>0</v>
      </c>
      <c r="H5" s="329">
        <f t="shared" si="5"/>
        <v>0</v>
      </c>
      <c r="I5" s="329">
        <f t="shared" si="5"/>
        <v>0</v>
      </c>
      <c r="J5" s="329">
        <f t="shared" si="5"/>
        <v>0</v>
      </c>
      <c r="K5" s="329">
        <f t="shared" si="5"/>
        <v>0</v>
      </c>
    </row>
    <row r="6" spans="1:11" s="333" customFormat="1" ht="13.2" x14ac:dyDescent="0.25">
      <c r="A6" s="318">
        <f t="shared" si="0"/>
        <v>4</v>
      </c>
      <c r="B6" s="330">
        <v>6311</v>
      </c>
      <c r="C6" s="331" t="s">
        <v>116</v>
      </c>
      <c r="D6" s="332">
        <f t="shared" si="5"/>
        <v>0</v>
      </c>
      <c r="E6" s="332">
        <f t="shared" si="5"/>
        <v>0</v>
      </c>
      <c r="F6" s="332">
        <f t="shared" si="5"/>
        <v>0</v>
      </c>
      <c r="G6" s="332">
        <f t="shared" si="5"/>
        <v>0</v>
      </c>
      <c r="H6" s="332">
        <f t="shared" si="5"/>
        <v>0</v>
      </c>
      <c r="I6" s="332">
        <f t="shared" si="5"/>
        <v>0</v>
      </c>
      <c r="J6" s="332">
        <f t="shared" si="5"/>
        <v>0</v>
      </c>
      <c r="K6" s="332">
        <f t="shared" si="5"/>
        <v>0</v>
      </c>
    </row>
    <row r="7" spans="1:11" s="338" customFormat="1" ht="13.2" x14ac:dyDescent="0.2">
      <c r="A7" s="334">
        <f t="shared" si="0"/>
        <v>5</v>
      </c>
      <c r="B7" s="335">
        <v>63111</v>
      </c>
      <c r="C7" s="336" t="s">
        <v>117</v>
      </c>
      <c r="D7" s="337"/>
      <c r="E7" s="337"/>
      <c r="F7" s="337"/>
      <c r="G7" s="337"/>
      <c r="H7" s="337"/>
      <c r="I7" s="337"/>
      <c r="J7" s="337"/>
      <c r="K7" s="337">
        <v>0</v>
      </c>
    </row>
    <row r="8" spans="1:11" s="327" customFormat="1" ht="24" x14ac:dyDescent="0.25">
      <c r="A8" s="325">
        <f t="shared" si="0"/>
        <v>3</v>
      </c>
      <c r="B8" s="326">
        <v>632</v>
      </c>
      <c r="C8" s="328" t="s">
        <v>118</v>
      </c>
      <c r="D8" s="329">
        <f t="shared" ref="D8:K8" si="6">D9</f>
        <v>0</v>
      </c>
      <c r="E8" s="329">
        <f t="shared" si="6"/>
        <v>0</v>
      </c>
      <c r="F8" s="329">
        <f t="shared" si="6"/>
        <v>0</v>
      </c>
      <c r="G8" s="329">
        <f t="shared" si="6"/>
        <v>0</v>
      </c>
      <c r="H8" s="329">
        <f t="shared" si="6"/>
        <v>0</v>
      </c>
      <c r="I8" s="329">
        <f t="shared" si="6"/>
        <v>0</v>
      </c>
      <c r="J8" s="329">
        <f t="shared" si="6"/>
        <v>0</v>
      </c>
      <c r="K8" s="329">
        <f t="shared" si="6"/>
        <v>0</v>
      </c>
    </row>
    <row r="9" spans="1:11" s="333" customFormat="1" ht="13.2" x14ac:dyDescent="0.25">
      <c r="A9" s="318">
        <f t="shared" si="0"/>
        <v>4</v>
      </c>
      <c r="B9" s="330">
        <v>6321</v>
      </c>
      <c r="C9" s="331" t="s">
        <v>119</v>
      </c>
      <c r="D9" s="332">
        <f t="shared" ref="D9:K9" si="7">SUM(D10)</f>
        <v>0</v>
      </c>
      <c r="E9" s="332">
        <f t="shared" si="7"/>
        <v>0</v>
      </c>
      <c r="F9" s="332">
        <f t="shared" si="7"/>
        <v>0</v>
      </c>
      <c r="G9" s="332">
        <f t="shared" si="7"/>
        <v>0</v>
      </c>
      <c r="H9" s="332">
        <f t="shared" si="7"/>
        <v>0</v>
      </c>
      <c r="I9" s="332">
        <f t="shared" si="7"/>
        <v>0</v>
      </c>
      <c r="J9" s="332">
        <f t="shared" si="7"/>
        <v>0</v>
      </c>
      <c r="K9" s="332">
        <f t="shared" si="7"/>
        <v>0</v>
      </c>
    </row>
    <row r="10" spans="1:11" s="333" customFormat="1" ht="13.2" x14ac:dyDescent="0.2">
      <c r="A10" s="318"/>
      <c r="B10" s="335">
        <v>63211</v>
      </c>
      <c r="C10" s="336" t="s">
        <v>119</v>
      </c>
      <c r="D10" s="337"/>
      <c r="E10" s="337"/>
      <c r="F10" s="337"/>
      <c r="G10" s="337"/>
      <c r="H10" s="337"/>
      <c r="I10" s="337"/>
      <c r="J10" s="337"/>
      <c r="K10" s="337"/>
    </row>
    <row r="11" spans="1:11" s="333" customFormat="1" ht="13.2" x14ac:dyDescent="0.25">
      <c r="A11" s="318"/>
      <c r="B11" s="326">
        <v>634</v>
      </c>
      <c r="C11" s="328" t="s">
        <v>378</v>
      </c>
      <c r="D11" s="329">
        <f t="shared" ref="D11:K11" si="8">D12</f>
        <v>0</v>
      </c>
      <c r="E11" s="329">
        <f t="shared" si="8"/>
        <v>15000</v>
      </c>
      <c r="F11" s="329">
        <f t="shared" si="8"/>
        <v>15000</v>
      </c>
      <c r="G11" s="329">
        <f t="shared" si="8"/>
        <v>15000</v>
      </c>
      <c r="H11" s="329">
        <f t="shared" si="8"/>
        <v>0</v>
      </c>
      <c r="I11" s="329">
        <f t="shared" si="8"/>
        <v>0</v>
      </c>
      <c r="J11" s="329">
        <f t="shared" si="8"/>
        <v>0</v>
      </c>
      <c r="K11" s="329">
        <f t="shared" si="8"/>
        <v>0</v>
      </c>
    </row>
    <row r="12" spans="1:11" s="338" customFormat="1" ht="13.2" x14ac:dyDescent="0.25">
      <c r="A12" s="334">
        <f t="shared" si="0"/>
        <v>4</v>
      </c>
      <c r="B12" s="330">
        <v>6341</v>
      </c>
      <c r="C12" s="331" t="s">
        <v>376</v>
      </c>
      <c r="D12" s="332">
        <f>SUM(D13)</f>
        <v>0</v>
      </c>
      <c r="E12" s="332">
        <f>SUM(E13)</f>
        <v>15000</v>
      </c>
      <c r="F12" s="332">
        <f>SUM(F13)</f>
        <v>15000</v>
      </c>
      <c r="G12" s="332">
        <f>SUM(G13)</f>
        <v>15000</v>
      </c>
      <c r="H12" s="332"/>
      <c r="I12" s="332">
        <f>SUM(I13)</f>
        <v>0</v>
      </c>
      <c r="J12" s="332">
        <f>SUM(J13)</f>
        <v>0</v>
      </c>
      <c r="K12" s="332">
        <f>SUM(K13)</f>
        <v>0</v>
      </c>
    </row>
    <row r="13" spans="1:11" s="338" customFormat="1" ht="13.2" x14ac:dyDescent="0.25">
      <c r="A13" s="334"/>
      <c r="B13" s="335">
        <v>63414</v>
      </c>
      <c r="C13" s="331" t="s">
        <v>377</v>
      </c>
      <c r="D13" s="337"/>
      <c r="E13" s="337">
        <v>15000</v>
      </c>
      <c r="F13" s="337">
        <v>15000</v>
      </c>
      <c r="G13" s="337">
        <v>15000</v>
      </c>
      <c r="H13" s="337"/>
      <c r="I13" s="337"/>
      <c r="J13" s="337">
        <v>0</v>
      </c>
      <c r="K13" s="337">
        <v>0</v>
      </c>
    </row>
    <row r="14" spans="1:11" s="327" customFormat="1" ht="24" x14ac:dyDescent="0.25">
      <c r="A14" s="325">
        <f t="shared" si="0"/>
        <v>3</v>
      </c>
      <c r="B14" s="326">
        <v>636</v>
      </c>
      <c r="C14" s="328" t="s">
        <v>120</v>
      </c>
      <c r="D14" s="329">
        <f t="shared" ref="D14:I14" si="9">D15+D18</f>
        <v>451450</v>
      </c>
      <c r="E14" s="329">
        <f t="shared" si="9"/>
        <v>663065</v>
      </c>
      <c r="F14" s="329">
        <f t="shared" si="9"/>
        <v>663065</v>
      </c>
      <c r="G14" s="329">
        <f t="shared" si="9"/>
        <v>663065</v>
      </c>
      <c r="H14" s="329">
        <f t="shared" si="9"/>
        <v>451450</v>
      </c>
      <c r="I14" s="329">
        <f t="shared" si="9"/>
        <v>451450</v>
      </c>
      <c r="J14" s="329">
        <f t="shared" ref="J14:K14" si="10">J15+J18</f>
        <v>523065</v>
      </c>
      <c r="K14" s="329">
        <f t="shared" si="10"/>
        <v>523065</v>
      </c>
    </row>
    <row r="15" spans="1:11" s="333" customFormat="1" ht="26.4" x14ac:dyDescent="0.25">
      <c r="A15" s="318">
        <f t="shared" si="0"/>
        <v>4</v>
      </c>
      <c r="B15" s="330">
        <v>6361</v>
      </c>
      <c r="C15" s="331" t="s">
        <v>121</v>
      </c>
      <c r="D15" s="332">
        <f t="shared" ref="D15:I15" si="11">D16+D17</f>
        <v>451450</v>
      </c>
      <c r="E15" s="332">
        <f t="shared" si="11"/>
        <v>597450</v>
      </c>
      <c r="F15" s="332">
        <f t="shared" si="11"/>
        <v>597450</v>
      </c>
      <c r="G15" s="332">
        <f t="shared" si="11"/>
        <v>597450</v>
      </c>
      <c r="H15" s="332">
        <f t="shared" si="11"/>
        <v>451450</v>
      </c>
      <c r="I15" s="332">
        <f t="shared" si="11"/>
        <v>451450</v>
      </c>
      <c r="J15" s="332">
        <v>457450</v>
      </c>
      <c r="K15" s="332">
        <v>457450</v>
      </c>
    </row>
    <row r="16" spans="1:11" s="338" customFormat="1" ht="22.8" x14ac:dyDescent="0.2">
      <c r="A16" s="334">
        <f t="shared" si="0"/>
        <v>5</v>
      </c>
      <c r="B16" s="335">
        <v>63612</v>
      </c>
      <c r="C16" s="336" t="s">
        <v>122</v>
      </c>
      <c r="D16" s="337"/>
      <c r="E16" s="337"/>
      <c r="F16" s="337"/>
      <c r="G16" s="337"/>
      <c r="H16" s="337"/>
      <c r="I16" s="337"/>
      <c r="J16" s="337"/>
      <c r="K16" s="337">
        <v>1000</v>
      </c>
    </row>
    <row r="17" spans="1:11" s="338" customFormat="1" ht="22.8" x14ac:dyDescent="0.2">
      <c r="A17" s="334"/>
      <c r="B17" s="335">
        <v>63613</v>
      </c>
      <c r="C17" s="336" t="s">
        <v>123</v>
      </c>
      <c r="D17" s="337">
        <v>451450</v>
      </c>
      <c r="E17" s="337">
        <v>597450</v>
      </c>
      <c r="F17" s="337">
        <v>597450</v>
      </c>
      <c r="G17" s="337">
        <v>597450</v>
      </c>
      <c r="H17" s="337">
        <v>451450</v>
      </c>
      <c r="I17" s="337">
        <v>451450</v>
      </c>
      <c r="J17" s="337">
        <v>597450</v>
      </c>
      <c r="K17" s="337">
        <v>597450</v>
      </c>
    </row>
    <row r="18" spans="1:11" s="333" customFormat="1" ht="26.4" x14ac:dyDescent="0.25">
      <c r="A18" s="318">
        <f t="shared" ref="A18:A49" si="12">LEN(B18)</f>
        <v>4</v>
      </c>
      <c r="B18" s="330">
        <v>6362</v>
      </c>
      <c r="C18" s="331" t="s">
        <v>124</v>
      </c>
      <c r="D18" s="332">
        <f t="shared" ref="D18:I18" si="13">D19+D20</f>
        <v>0</v>
      </c>
      <c r="E18" s="332">
        <f t="shared" si="13"/>
        <v>65615</v>
      </c>
      <c r="F18" s="332">
        <f t="shared" si="13"/>
        <v>65615</v>
      </c>
      <c r="G18" s="332">
        <f t="shared" si="13"/>
        <v>65615</v>
      </c>
      <c r="H18" s="332">
        <f t="shared" si="13"/>
        <v>0</v>
      </c>
      <c r="I18" s="332">
        <f t="shared" si="13"/>
        <v>0</v>
      </c>
      <c r="J18" s="332">
        <f t="shared" ref="J18:K18" si="14">J19+J20</f>
        <v>65615</v>
      </c>
      <c r="K18" s="332">
        <f t="shared" si="14"/>
        <v>65615</v>
      </c>
    </row>
    <row r="19" spans="1:11" s="338" customFormat="1" ht="22.8" x14ac:dyDescent="0.2">
      <c r="A19" s="334">
        <f t="shared" si="12"/>
        <v>5</v>
      </c>
      <c r="B19" s="335">
        <v>63622</v>
      </c>
      <c r="C19" s="336" t="s">
        <v>125</v>
      </c>
      <c r="D19" s="337"/>
      <c r="E19" s="337"/>
      <c r="F19" s="337"/>
      <c r="G19" s="337"/>
      <c r="H19" s="337"/>
      <c r="I19" s="337"/>
      <c r="J19" s="337"/>
      <c r="K19" s="337"/>
    </row>
    <row r="20" spans="1:11" s="338" customFormat="1" ht="22.8" x14ac:dyDescent="0.2">
      <c r="A20" s="334">
        <f t="shared" si="12"/>
        <v>5</v>
      </c>
      <c r="B20" s="335">
        <v>63623</v>
      </c>
      <c r="C20" s="336" t="s">
        <v>126</v>
      </c>
      <c r="D20" s="337"/>
      <c r="E20" s="337">
        <v>65615</v>
      </c>
      <c r="F20" s="337">
        <v>65615</v>
      </c>
      <c r="G20" s="337">
        <v>65615</v>
      </c>
      <c r="H20" s="337"/>
      <c r="I20" s="337"/>
      <c r="J20" s="337">
        <v>65615</v>
      </c>
      <c r="K20" s="337">
        <v>65615</v>
      </c>
    </row>
    <row r="21" spans="1:11" ht="13.2" x14ac:dyDescent="0.25">
      <c r="A21" s="334">
        <f t="shared" si="12"/>
        <v>3</v>
      </c>
      <c r="B21" s="326">
        <v>638</v>
      </c>
      <c r="C21" s="328" t="s">
        <v>127</v>
      </c>
      <c r="D21" s="329">
        <f t="shared" ref="D21:I21" si="15">D22+D27</f>
        <v>929965</v>
      </c>
      <c r="E21" s="329">
        <f t="shared" si="15"/>
        <v>1651474</v>
      </c>
      <c r="F21" s="329">
        <f t="shared" si="15"/>
        <v>1651474</v>
      </c>
      <c r="G21" s="329">
        <f t="shared" si="15"/>
        <v>1651474</v>
      </c>
      <c r="H21" s="329">
        <f t="shared" si="15"/>
        <v>921200</v>
      </c>
      <c r="I21" s="329">
        <f t="shared" si="15"/>
        <v>924357</v>
      </c>
      <c r="J21" s="329">
        <f t="shared" ref="J21:K21" si="16">J22+J27</f>
        <v>1651474</v>
      </c>
      <c r="K21" s="329">
        <f t="shared" si="16"/>
        <v>1651474</v>
      </c>
    </row>
    <row r="22" spans="1:11" ht="26.4" x14ac:dyDescent="0.25">
      <c r="A22" s="318">
        <f t="shared" si="12"/>
        <v>4</v>
      </c>
      <c r="B22" s="330">
        <v>6381</v>
      </c>
      <c r="C22" s="331" t="s">
        <v>128</v>
      </c>
      <c r="D22" s="332">
        <f t="shared" ref="D22:I22" si="17">D23+D24+D25+D26</f>
        <v>929965</v>
      </c>
      <c r="E22" s="332">
        <f t="shared" si="17"/>
        <v>1651474</v>
      </c>
      <c r="F22" s="332">
        <f t="shared" si="17"/>
        <v>1651474</v>
      </c>
      <c r="G22" s="332">
        <f t="shared" si="17"/>
        <v>1651474</v>
      </c>
      <c r="H22" s="332">
        <f t="shared" si="17"/>
        <v>921200</v>
      </c>
      <c r="I22" s="332">
        <f t="shared" si="17"/>
        <v>924357</v>
      </c>
      <c r="J22" s="332">
        <f t="shared" ref="J22:K22" si="18">J23+J24+J25+J26</f>
        <v>1651474</v>
      </c>
      <c r="K22" s="332">
        <f t="shared" si="18"/>
        <v>1651474</v>
      </c>
    </row>
    <row r="23" spans="1:11" ht="23.4" x14ac:dyDescent="0.25">
      <c r="A23" s="334">
        <f t="shared" si="12"/>
        <v>5</v>
      </c>
      <c r="B23" s="335">
        <v>63811</v>
      </c>
      <c r="C23" s="336" t="s">
        <v>129</v>
      </c>
      <c r="D23" s="337"/>
      <c r="E23" s="337"/>
      <c r="F23" s="337"/>
      <c r="G23" s="337"/>
      <c r="H23" s="337"/>
      <c r="I23" s="337"/>
      <c r="J23" s="337"/>
      <c r="K23" s="337">
        <v>1651474</v>
      </c>
    </row>
    <row r="24" spans="1:11" ht="23.4" x14ac:dyDescent="0.25">
      <c r="A24" s="334">
        <f t="shared" si="12"/>
        <v>5</v>
      </c>
      <c r="B24" s="335">
        <v>63812</v>
      </c>
      <c r="C24" s="336" t="s">
        <v>130</v>
      </c>
      <c r="D24" s="337"/>
      <c r="E24" s="337"/>
      <c r="F24" s="337"/>
      <c r="G24" s="337"/>
      <c r="H24" s="337"/>
      <c r="I24" s="337"/>
      <c r="J24" s="337"/>
      <c r="K24" s="337"/>
    </row>
    <row r="25" spans="1:11" ht="23.4" x14ac:dyDescent="0.25">
      <c r="A25" s="334">
        <f t="shared" si="12"/>
        <v>5</v>
      </c>
      <c r="B25" s="335" t="s">
        <v>131</v>
      </c>
      <c r="C25" s="336" t="s">
        <v>132</v>
      </c>
      <c r="D25" s="337"/>
      <c r="E25" s="337"/>
      <c r="F25" s="337"/>
      <c r="G25" s="337"/>
      <c r="H25" s="337"/>
      <c r="I25" s="337"/>
      <c r="J25" s="337"/>
      <c r="K25" s="337"/>
    </row>
    <row r="26" spans="1:11" ht="23.4" x14ac:dyDescent="0.25">
      <c r="A26" s="334">
        <f t="shared" si="12"/>
        <v>5</v>
      </c>
      <c r="B26" s="335" t="s">
        <v>133</v>
      </c>
      <c r="C26" s="336" t="s">
        <v>134</v>
      </c>
      <c r="D26" s="337">
        <v>929965</v>
      </c>
      <c r="E26" s="337">
        <v>1651474</v>
      </c>
      <c r="F26" s="337">
        <v>1651474</v>
      </c>
      <c r="G26" s="337">
        <v>1651474</v>
      </c>
      <c r="H26" s="337">
        <v>921200</v>
      </c>
      <c r="I26" s="337">
        <v>924357</v>
      </c>
      <c r="J26" s="337">
        <v>1651474</v>
      </c>
      <c r="K26" s="337"/>
    </row>
    <row r="27" spans="1:11" ht="26.4" x14ac:dyDescent="0.25">
      <c r="A27" s="334">
        <f t="shared" si="12"/>
        <v>4</v>
      </c>
      <c r="B27" s="330">
        <v>6382</v>
      </c>
      <c r="C27" s="331" t="s">
        <v>135</v>
      </c>
      <c r="D27" s="332">
        <f t="shared" ref="D27:I27" si="19">D28+D29+D30+D31</f>
        <v>0</v>
      </c>
      <c r="E27" s="332">
        <f t="shared" si="19"/>
        <v>0</v>
      </c>
      <c r="F27" s="332">
        <f t="shared" si="19"/>
        <v>0</v>
      </c>
      <c r="G27" s="332">
        <f t="shared" si="19"/>
        <v>0</v>
      </c>
      <c r="H27" s="332">
        <f t="shared" si="19"/>
        <v>0</v>
      </c>
      <c r="I27" s="332">
        <f t="shared" si="19"/>
        <v>0</v>
      </c>
      <c r="J27" s="332">
        <f t="shared" ref="J27:K27" si="20">J28+J29+J30+J31</f>
        <v>0</v>
      </c>
      <c r="K27" s="332">
        <f t="shared" si="20"/>
        <v>0</v>
      </c>
    </row>
    <row r="28" spans="1:11" ht="23.4" x14ac:dyDescent="0.25">
      <c r="A28" s="334">
        <f t="shared" si="12"/>
        <v>5</v>
      </c>
      <c r="B28" s="335">
        <v>63821</v>
      </c>
      <c r="C28" s="336" t="s">
        <v>136</v>
      </c>
      <c r="D28" s="337"/>
      <c r="E28" s="337"/>
      <c r="F28" s="337"/>
      <c r="G28" s="337"/>
      <c r="H28" s="337"/>
      <c r="I28" s="337"/>
      <c r="J28" s="337"/>
      <c r="K28" s="337"/>
    </row>
    <row r="29" spans="1:11" ht="23.4" x14ac:dyDescent="0.25">
      <c r="A29" s="334">
        <f t="shared" si="12"/>
        <v>5</v>
      </c>
      <c r="B29" s="335">
        <v>63822</v>
      </c>
      <c r="C29" s="336" t="s">
        <v>137</v>
      </c>
      <c r="D29" s="337"/>
      <c r="E29" s="337"/>
      <c r="F29" s="337"/>
      <c r="G29" s="337"/>
      <c r="H29" s="337"/>
      <c r="I29" s="337"/>
      <c r="J29" s="337"/>
      <c r="K29" s="337"/>
    </row>
    <row r="30" spans="1:11" ht="23.4" x14ac:dyDescent="0.25">
      <c r="A30" s="334">
        <f t="shared" si="12"/>
        <v>5</v>
      </c>
      <c r="B30" s="335" t="s">
        <v>138</v>
      </c>
      <c r="C30" s="336" t="s">
        <v>139</v>
      </c>
      <c r="D30" s="337"/>
      <c r="E30" s="337"/>
      <c r="F30" s="337"/>
      <c r="G30" s="337"/>
      <c r="H30" s="337"/>
      <c r="I30" s="337"/>
      <c r="J30" s="337"/>
      <c r="K30" s="337"/>
    </row>
    <row r="31" spans="1:11" ht="23.4" x14ac:dyDescent="0.25">
      <c r="A31" s="334">
        <f t="shared" si="12"/>
        <v>5</v>
      </c>
      <c r="B31" s="335" t="s">
        <v>140</v>
      </c>
      <c r="C31" s="336" t="s">
        <v>141</v>
      </c>
      <c r="D31" s="337"/>
      <c r="E31" s="337"/>
      <c r="F31" s="337"/>
      <c r="G31" s="337"/>
      <c r="H31" s="337"/>
      <c r="I31" s="337"/>
      <c r="J31" s="337"/>
      <c r="K31" s="337"/>
    </row>
    <row r="32" spans="1:11" ht="24" x14ac:dyDescent="0.25">
      <c r="A32" s="334">
        <f t="shared" si="12"/>
        <v>3</v>
      </c>
      <c r="B32" s="326">
        <v>639</v>
      </c>
      <c r="C32" s="328" t="s">
        <v>142</v>
      </c>
      <c r="D32" s="329">
        <f t="shared" ref="D32:I32" si="21">D33+D35+D37+D39</f>
        <v>0</v>
      </c>
      <c r="E32" s="329">
        <f t="shared" si="21"/>
        <v>0</v>
      </c>
      <c r="F32" s="329">
        <f t="shared" si="21"/>
        <v>0</v>
      </c>
      <c r="G32" s="329">
        <f t="shared" si="21"/>
        <v>0</v>
      </c>
      <c r="H32" s="329">
        <f t="shared" si="21"/>
        <v>0</v>
      </c>
      <c r="I32" s="329">
        <f t="shared" si="21"/>
        <v>0</v>
      </c>
      <c r="J32" s="329">
        <f t="shared" ref="J32:K32" si="22">J33+J35+J37+J39</f>
        <v>0</v>
      </c>
      <c r="K32" s="329">
        <f t="shared" si="22"/>
        <v>0</v>
      </c>
    </row>
    <row r="33" spans="1:11" ht="23.4" x14ac:dyDescent="0.25">
      <c r="A33" s="334">
        <f t="shared" si="12"/>
        <v>4</v>
      </c>
      <c r="B33" s="335">
        <v>6391</v>
      </c>
      <c r="C33" s="336" t="s">
        <v>143</v>
      </c>
      <c r="D33" s="332">
        <f t="shared" ref="D33:K33" si="23">D34</f>
        <v>0</v>
      </c>
      <c r="E33" s="332">
        <f t="shared" si="23"/>
        <v>0</v>
      </c>
      <c r="F33" s="332">
        <f t="shared" si="23"/>
        <v>0</v>
      </c>
      <c r="G33" s="332">
        <f t="shared" si="23"/>
        <v>0</v>
      </c>
      <c r="H33" s="332">
        <f t="shared" si="23"/>
        <v>0</v>
      </c>
      <c r="I33" s="332">
        <f t="shared" si="23"/>
        <v>0</v>
      </c>
      <c r="J33" s="332">
        <f t="shared" si="23"/>
        <v>0</v>
      </c>
      <c r="K33" s="332">
        <f t="shared" si="23"/>
        <v>0</v>
      </c>
    </row>
    <row r="34" spans="1:11" ht="23.4" x14ac:dyDescent="0.25">
      <c r="A34" s="334">
        <f t="shared" si="12"/>
        <v>5</v>
      </c>
      <c r="B34" s="335">
        <v>63911</v>
      </c>
      <c r="C34" s="336" t="s">
        <v>143</v>
      </c>
      <c r="D34" s="337"/>
      <c r="E34" s="337"/>
      <c r="F34" s="337"/>
      <c r="G34" s="337"/>
      <c r="H34" s="337"/>
      <c r="I34" s="337"/>
      <c r="J34" s="337"/>
      <c r="K34" s="337"/>
    </row>
    <row r="35" spans="1:11" ht="23.4" x14ac:dyDescent="0.25">
      <c r="A35" s="334">
        <f t="shared" si="12"/>
        <v>4</v>
      </c>
      <c r="B35" s="335">
        <v>3692</v>
      </c>
      <c r="C35" s="336" t="s">
        <v>144</v>
      </c>
      <c r="D35" s="332">
        <f t="shared" ref="D35:K35" si="24">D36</f>
        <v>0</v>
      </c>
      <c r="E35" s="332">
        <f t="shared" si="24"/>
        <v>0</v>
      </c>
      <c r="F35" s="332">
        <f t="shared" si="24"/>
        <v>0</v>
      </c>
      <c r="G35" s="332">
        <f t="shared" si="24"/>
        <v>0</v>
      </c>
      <c r="H35" s="332">
        <f t="shared" si="24"/>
        <v>0</v>
      </c>
      <c r="I35" s="332">
        <f t="shared" si="24"/>
        <v>0</v>
      </c>
      <c r="J35" s="332">
        <f t="shared" si="24"/>
        <v>0</v>
      </c>
      <c r="K35" s="332">
        <f t="shared" si="24"/>
        <v>0</v>
      </c>
    </row>
    <row r="36" spans="1:11" ht="23.4" x14ac:dyDescent="0.25">
      <c r="A36" s="334">
        <f t="shared" si="12"/>
        <v>5</v>
      </c>
      <c r="B36" s="335">
        <v>63921</v>
      </c>
      <c r="C36" s="336" t="s">
        <v>144</v>
      </c>
      <c r="D36" s="337"/>
      <c r="E36" s="337"/>
      <c r="F36" s="337"/>
      <c r="G36" s="337"/>
      <c r="H36" s="337"/>
      <c r="I36" s="337"/>
      <c r="J36" s="337"/>
      <c r="K36" s="337"/>
    </row>
    <row r="37" spans="1:11" ht="23.4" x14ac:dyDescent="0.25">
      <c r="A37" s="334">
        <f t="shared" si="12"/>
        <v>4</v>
      </c>
      <c r="B37" s="335">
        <v>6393</v>
      </c>
      <c r="C37" s="336" t="s">
        <v>145</v>
      </c>
      <c r="D37" s="332">
        <f t="shared" ref="D37:K37" si="25">D38</f>
        <v>0</v>
      </c>
      <c r="E37" s="332">
        <f t="shared" si="25"/>
        <v>0</v>
      </c>
      <c r="F37" s="332">
        <f t="shared" si="25"/>
        <v>0</v>
      </c>
      <c r="G37" s="332">
        <f t="shared" si="25"/>
        <v>0</v>
      </c>
      <c r="H37" s="332">
        <f t="shared" si="25"/>
        <v>0</v>
      </c>
      <c r="I37" s="332">
        <f t="shared" si="25"/>
        <v>0</v>
      </c>
      <c r="J37" s="332">
        <f t="shared" si="25"/>
        <v>0</v>
      </c>
      <c r="K37" s="332">
        <f t="shared" si="25"/>
        <v>0</v>
      </c>
    </row>
    <row r="38" spans="1:11" ht="23.4" x14ac:dyDescent="0.25">
      <c r="A38" s="334">
        <f t="shared" si="12"/>
        <v>5</v>
      </c>
      <c r="B38" s="335">
        <v>63931</v>
      </c>
      <c r="C38" s="336" t="s">
        <v>145</v>
      </c>
      <c r="D38" s="337"/>
      <c r="E38" s="337"/>
      <c r="F38" s="337"/>
      <c r="G38" s="337"/>
      <c r="H38" s="337"/>
      <c r="I38" s="337"/>
      <c r="J38" s="337"/>
      <c r="K38" s="337"/>
    </row>
    <row r="39" spans="1:11" ht="39.6" x14ac:dyDescent="0.25">
      <c r="A39" s="318">
        <f t="shared" si="12"/>
        <v>4</v>
      </c>
      <c r="B39" s="330">
        <v>6394</v>
      </c>
      <c r="C39" s="331" t="s">
        <v>146</v>
      </c>
      <c r="D39" s="332">
        <f t="shared" ref="D39:K39" si="26">D40</f>
        <v>0</v>
      </c>
      <c r="E39" s="332">
        <f t="shared" si="26"/>
        <v>0</v>
      </c>
      <c r="F39" s="332">
        <f t="shared" si="26"/>
        <v>0</v>
      </c>
      <c r="G39" s="332">
        <f t="shared" si="26"/>
        <v>0</v>
      </c>
      <c r="H39" s="332">
        <f t="shared" si="26"/>
        <v>0</v>
      </c>
      <c r="I39" s="332">
        <f t="shared" si="26"/>
        <v>0</v>
      </c>
      <c r="J39" s="332">
        <f t="shared" si="26"/>
        <v>0</v>
      </c>
      <c r="K39" s="332">
        <f t="shared" si="26"/>
        <v>0</v>
      </c>
    </row>
    <row r="40" spans="1:11" ht="23.4" x14ac:dyDescent="0.25">
      <c r="A40" s="334">
        <f t="shared" si="12"/>
        <v>5</v>
      </c>
      <c r="B40" s="335">
        <v>63941</v>
      </c>
      <c r="C40" s="336" t="s">
        <v>146</v>
      </c>
      <c r="D40" s="337"/>
      <c r="E40" s="337"/>
      <c r="F40" s="337"/>
      <c r="G40" s="337"/>
      <c r="H40" s="337"/>
      <c r="I40" s="337"/>
      <c r="J40" s="337"/>
      <c r="K40" s="337"/>
    </row>
    <row r="41" spans="1:11" s="327" customFormat="1" ht="13.2" x14ac:dyDescent="0.25">
      <c r="A41" s="325">
        <f t="shared" si="12"/>
        <v>2</v>
      </c>
      <c r="B41" s="326">
        <v>64</v>
      </c>
      <c r="C41" s="322" t="s">
        <v>147</v>
      </c>
      <c r="D41" s="323">
        <f t="shared" ref="D41:I41" si="27">D42+D50</f>
        <v>16000</v>
      </c>
      <c r="E41" s="323">
        <f t="shared" si="27"/>
        <v>10000</v>
      </c>
      <c r="F41" s="323">
        <f t="shared" si="27"/>
        <v>10000</v>
      </c>
      <c r="G41" s="323">
        <f t="shared" si="27"/>
        <v>10000</v>
      </c>
      <c r="H41" s="323">
        <f t="shared" si="27"/>
        <v>13000</v>
      </c>
      <c r="I41" s="323">
        <f t="shared" si="27"/>
        <v>11000</v>
      </c>
      <c r="J41" s="323">
        <f t="shared" ref="J41:K41" si="28">J42+J50</f>
        <v>10000</v>
      </c>
      <c r="K41" s="323">
        <f t="shared" si="28"/>
        <v>10000</v>
      </c>
    </row>
    <row r="42" spans="1:11" ht="13.2" x14ac:dyDescent="0.25">
      <c r="A42" s="325">
        <f t="shared" si="12"/>
        <v>3</v>
      </c>
      <c r="B42" s="326">
        <v>641</v>
      </c>
      <c r="C42" s="328" t="s">
        <v>148</v>
      </c>
      <c r="D42" s="329">
        <f t="shared" ref="D42:I42" si="29">D43+D46+D48</f>
        <v>16000</v>
      </c>
      <c r="E42" s="329">
        <f t="shared" si="29"/>
        <v>10000</v>
      </c>
      <c r="F42" s="329">
        <f t="shared" si="29"/>
        <v>10000</v>
      </c>
      <c r="G42" s="329">
        <f t="shared" si="29"/>
        <v>10000</v>
      </c>
      <c r="H42" s="329">
        <f t="shared" si="29"/>
        <v>13000</v>
      </c>
      <c r="I42" s="329">
        <f t="shared" si="29"/>
        <v>11000</v>
      </c>
      <c r="J42" s="329">
        <f t="shared" ref="J42:K42" si="30">J43+J46+J48</f>
        <v>10000</v>
      </c>
      <c r="K42" s="329">
        <f t="shared" si="30"/>
        <v>10000</v>
      </c>
    </row>
    <row r="43" spans="1:11" s="333" customFormat="1" ht="26.4" x14ac:dyDescent="0.25">
      <c r="A43" s="318">
        <f t="shared" si="12"/>
        <v>4</v>
      </c>
      <c r="B43" s="330">
        <v>6413</v>
      </c>
      <c r="C43" s="331" t="s">
        <v>149</v>
      </c>
      <c r="D43" s="332">
        <f t="shared" ref="D43:I43" si="31">D44+D45</f>
        <v>15000</v>
      </c>
      <c r="E43" s="332">
        <f t="shared" si="31"/>
        <v>9000</v>
      </c>
      <c r="F43" s="332">
        <f t="shared" si="31"/>
        <v>9000</v>
      </c>
      <c r="G43" s="332">
        <f t="shared" si="31"/>
        <v>9000</v>
      </c>
      <c r="H43" s="332">
        <f t="shared" si="31"/>
        <v>12000</v>
      </c>
      <c r="I43" s="332">
        <f t="shared" si="31"/>
        <v>10000</v>
      </c>
      <c r="J43" s="332">
        <f t="shared" ref="J43:K43" si="32">J44+J45</f>
        <v>9000</v>
      </c>
      <c r="K43" s="332">
        <f t="shared" si="32"/>
        <v>9000</v>
      </c>
    </row>
    <row r="44" spans="1:11" s="338" customFormat="1" ht="13.2" x14ac:dyDescent="0.2">
      <c r="A44" s="334">
        <f t="shared" si="12"/>
        <v>5</v>
      </c>
      <c r="B44" s="335">
        <v>64131</v>
      </c>
      <c r="C44" s="336" t="s">
        <v>150</v>
      </c>
      <c r="D44" s="337"/>
      <c r="E44" s="337"/>
      <c r="F44" s="337"/>
      <c r="G44" s="337"/>
      <c r="H44" s="337"/>
      <c r="I44" s="337"/>
      <c r="J44" s="337"/>
      <c r="K44" s="337"/>
    </row>
    <row r="45" spans="1:11" s="338" customFormat="1" ht="13.2" x14ac:dyDescent="0.2">
      <c r="A45" s="334">
        <f t="shared" si="12"/>
        <v>5</v>
      </c>
      <c r="B45" s="335">
        <v>64132</v>
      </c>
      <c r="C45" s="336" t="s">
        <v>151</v>
      </c>
      <c r="D45" s="337">
        <v>15000</v>
      </c>
      <c r="E45" s="337">
        <v>9000</v>
      </c>
      <c r="F45" s="337">
        <v>9000</v>
      </c>
      <c r="G45" s="337">
        <v>9000</v>
      </c>
      <c r="H45" s="337">
        <v>12000</v>
      </c>
      <c r="I45" s="337">
        <v>10000</v>
      </c>
      <c r="J45" s="337">
        <v>9000</v>
      </c>
      <c r="K45" s="337">
        <v>9000</v>
      </c>
    </row>
    <row r="46" spans="1:11" s="333" customFormat="1" ht="26.4" x14ac:dyDescent="0.25">
      <c r="A46" s="318">
        <f t="shared" si="12"/>
        <v>4</v>
      </c>
      <c r="B46" s="330">
        <v>6415</v>
      </c>
      <c r="C46" s="331" t="s">
        <v>152</v>
      </c>
      <c r="D46" s="332">
        <f t="shared" ref="D46:K46" si="33">D47</f>
        <v>1000</v>
      </c>
      <c r="E46" s="332">
        <f t="shared" si="33"/>
        <v>1000</v>
      </c>
      <c r="F46" s="332">
        <f t="shared" si="33"/>
        <v>1000</v>
      </c>
      <c r="G46" s="332">
        <f t="shared" si="33"/>
        <v>1000</v>
      </c>
      <c r="H46" s="332">
        <f t="shared" si="33"/>
        <v>1000</v>
      </c>
      <c r="I46" s="332">
        <f t="shared" si="33"/>
        <v>1000</v>
      </c>
      <c r="J46" s="332">
        <f t="shared" si="33"/>
        <v>1000</v>
      </c>
      <c r="K46" s="332">
        <f t="shared" si="33"/>
        <v>1000</v>
      </c>
    </row>
    <row r="47" spans="1:11" s="338" customFormat="1" ht="13.2" x14ac:dyDescent="0.2">
      <c r="A47" s="334">
        <f t="shared" si="12"/>
        <v>5</v>
      </c>
      <c r="B47" s="335">
        <v>64151</v>
      </c>
      <c r="C47" s="336" t="s">
        <v>153</v>
      </c>
      <c r="D47" s="337">
        <v>1000</v>
      </c>
      <c r="E47" s="337">
        <v>1000</v>
      </c>
      <c r="F47" s="337">
        <v>1000</v>
      </c>
      <c r="G47" s="337">
        <v>1000</v>
      </c>
      <c r="H47" s="337">
        <v>1000</v>
      </c>
      <c r="I47" s="337">
        <v>1000</v>
      </c>
      <c r="J47" s="337">
        <v>1000</v>
      </c>
      <c r="K47" s="337">
        <v>1000</v>
      </c>
    </row>
    <row r="48" spans="1:11" s="333" customFormat="1" ht="13.2" x14ac:dyDescent="0.25">
      <c r="A48" s="318">
        <f t="shared" si="12"/>
        <v>4</v>
      </c>
      <c r="B48" s="330">
        <v>6419</v>
      </c>
      <c r="C48" s="331" t="s">
        <v>154</v>
      </c>
      <c r="D48" s="332">
        <f t="shared" ref="D48:K48" si="34">D49</f>
        <v>0</v>
      </c>
      <c r="E48" s="332">
        <f t="shared" si="34"/>
        <v>0</v>
      </c>
      <c r="F48" s="332">
        <f t="shared" si="34"/>
        <v>0</v>
      </c>
      <c r="G48" s="332">
        <f t="shared" si="34"/>
        <v>0</v>
      </c>
      <c r="H48" s="332">
        <f t="shared" si="34"/>
        <v>0</v>
      </c>
      <c r="I48" s="332">
        <f t="shared" si="34"/>
        <v>0</v>
      </c>
      <c r="J48" s="332">
        <f t="shared" si="34"/>
        <v>0</v>
      </c>
      <c r="K48" s="332">
        <f t="shared" si="34"/>
        <v>0</v>
      </c>
    </row>
    <row r="49" spans="1:11" s="338" customFormat="1" ht="13.2" x14ac:dyDescent="0.2">
      <c r="A49" s="334">
        <f t="shared" si="12"/>
        <v>5</v>
      </c>
      <c r="B49" s="335">
        <v>64199</v>
      </c>
      <c r="C49" s="336" t="s">
        <v>154</v>
      </c>
      <c r="D49" s="337"/>
      <c r="E49" s="337"/>
      <c r="F49" s="337"/>
      <c r="G49" s="337"/>
      <c r="H49" s="337"/>
      <c r="I49" s="337"/>
      <c r="J49" s="337"/>
      <c r="K49" s="337"/>
    </row>
    <row r="50" spans="1:11" s="327" customFormat="1" ht="13.2" x14ac:dyDescent="0.25">
      <c r="A50" s="325">
        <f t="shared" ref="A50:A83" si="35">LEN(B50)</f>
        <v>3</v>
      </c>
      <c r="B50" s="326">
        <v>642</v>
      </c>
      <c r="C50" s="328" t="s">
        <v>155</v>
      </c>
      <c r="D50" s="329">
        <f t="shared" ref="D50:I50" si="36">D51+D53+D57</f>
        <v>0</v>
      </c>
      <c r="E50" s="329">
        <f t="shared" si="36"/>
        <v>0</v>
      </c>
      <c r="F50" s="329">
        <f t="shared" si="36"/>
        <v>0</v>
      </c>
      <c r="G50" s="329">
        <f t="shared" si="36"/>
        <v>0</v>
      </c>
      <c r="H50" s="329">
        <f t="shared" si="36"/>
        <v>0</v>
      </c>
      <c r="I50" s="329">
        <f t="shared" si="36"/>
        <v>0</v>
      </c>
      <c r="J50" s="329">
        <f t="shared" ref="J50:K50" si="37">J51+J53+J57</f>
        <v>0</v>
      </c>
      <c r="K50" s="329">
        <f t="shared" si="37"/>
        <v>0</v>
      </c>
    </row>
    <row r="51" spans="1:11" s="340" customFormat="1" ht="13.2" x14ac:dyDescent="0.25">
      <c r="A51" s="318">
        <f t="shared" si="35"/>
        <v>4</v>
      </c>
      <c r="B51" s="330">
        <v>6421</v>
      </c>
      <c r="C51" s="331" t="s">
        <v>156</v>
      </c>
      <c r="D51" s="339">
        <f t="shared" ref="D51:K51" si="38">SUM(D52:D52)</f>
        <v>0</v>
      </c>
      <c r="E51" s="339">
        <f t="shared" si="38"/>
        <v>0</v>
      </c>
      <c r="F51" s="339">
        <f t="shared" si="38"/>
        <v>0</v>
      </c>
      <c r="G51" s="339">
        <f t="shared" si="38"/>
        <v>0</v>
      </c>
      <c r="H51" s="339">
        <f t="shared" si="38"/>
        <v>0</v>
      </c>
      <c r="I51" s="339">
        <f t="shared" si="38"/>
        <v>0</v>
      </c>
      <c r="J51" s="339">
        <f t="shared" si="38"/>
        <v>0</v>
      </c>
      <c r="K51" s="339">
        <f t="shared" si="38"/>
        <v>0</v>
      </c>
    </row>
    <row r="52" spans="1:11" s="342" customFormat="1" ht="22.8" x14ac:dyDescent="0.2">
      <c r="A52" s="334">
        <f t="shared" si="35"/>
        <v>5</v>
      </c>
      <c r="B52" s="335">
        <v>64219</v>
      </c>
      <c r="C52" s="336" t="s">
        <v>157</v>
      </c>
      <c r="D52" s="341"/>
      <c r="E52" s="341"/>
      <c r="F52" s="341"/>
      <c r="G52" s="341"/>
      <c r="H52" s="341"/>
      <c r="I52" s="341"/>
      <c r="J52" s="341"/>
      <c r="K52" s="341"/>
    </row>
    <row r="53" spans="1:11" s="333" customFormat="1" ht="13.2" x14ac:dyDescent="0.25">
      <c r="A53" s="318">
        <f t="shared" si="35"/>
        <v>4</v>
      </c>
      <c r="B53" s="330">
        <v>6422</v>
      </c>
      <c r="C53" s="331" t="s">
        <v>158</v>
      </c>
      <c r="D53" s="332"/>
      <c r="E53" s="332"/>
      <c r="F53" s="332"/>
      <c r="G53" s="332"/>
      <c r="H53" s="332"/>
      <c r="I53" s="332"/>
      <c r="J53" s="332"/>
      <c r="K53" s="332"/>
    </row>
    <row r="54" spans="1:11" s="333" customFormat="1" ht="13.2" x14ac:dyDescent="0.25">
      <c r="A54" s="318"/>
      <c r="B54" s="330">
        <v>64224</v>
      </c>
      <c r="C54" s="331" t="s">
        <v>379</v>
      </c>
      <c r="D54" s="332"/>
      <c r="E54" s="332"/>
      <c r="F54" s="332"/>
      <c r="G54" s="332"/>
      <c r="H54" s="332"/>
      <c r="I54" s="332"/>
      <c r="J54" s="332"/>
      <c r="K54" s="332"/>
    </row>
    <row r="55" spans="1:11" s="338" customFormat="1" ht="13.2" x14ac:dyDescent="0.2">
      <c r="A55" s="334">
        <f t="shared" si="35"/>
        <v>5</v>
      </c>
      <c r="B55" s="335">
        <v>64225</v>
      </c>
      <c r="C55" s="336" t="s">
        <v>159</v>
      </c>
      <c r="D55" s="337"/>
      <c r="E55" s="337"/>
      <c r="F55" s="337"/>
      <c r="G55" s="337"/>
      <c r="H55" s="337"/>
      <c r="I55" s="337"/>
      <c r="J55" s="337"/>
      <c r="K55" s="337"/>
    </row>
    <row r="56" spans="1:11" ht="13.2" x14ac:dyDescent="0.25">
      <c r="A56" s="334">
        <f t="shared" si="35"/>
        <v>5</v>
      </c>
      <c r="B56" s="335">
        <v>64229</v>
      </c>
      <c r="C56" s="336" t="s">
        <v>160</v>
      </c>
      <c r="D56" s="332"/>
      <c r="E56" s="332"/>
      <c r="F56" s="332"/>
      <c r="G56" s="332"/>
      <c r="H56" s="332"/>
      <c r="I56" s="332"/>
      <c r="J56" s="332"/>
      <c r="K56" s="332"/>
    </row>
    <row r="57" spans="1:11" s="333" customFormat="1" ht="13.2" x14ac:dyDescent="0.25">
      <c r="A57" s="318">
        <f t="shared" si="35"/>
        <v>4</v>
      </c>
      <c r="B57" s="330">
        <v>6429</v>
      </c>
      <c r="C57" s="331" t="s">
        <v>161</v>
      </c>
      <c r="D57" s="332">
        <f t="shared" ref="D57:K57" si="39">D58</f>
        <v>0</v>
      </c>
      <c r="E57" s="332">
        <f t="shared" si="39"/>
        <v>0</v>
      </c>
      <c r="F57" s="332">
        <f t="shared" si="39"/>
        <v>0</v>
      </c>
      <c r="G57" s="332">
        <f t="shared" si="39"/>
        <v>0</v>
      </c>
      <c r="H57" s="332">
        <f t="shared" si="39"/>
        <v>0</v>
      </c>
      <c r="I57" s="332">
        <f t="shared" si="39"/>
        <v>0</v>
      </c>
      <c r="J57" s="332">
        <f t="shared" si="39"/>
        <v>0</v>
      </c>
      <c r="K57" s="332">
        <f t="shared" si="39"/>
        <v>0</v>
      </c>
    </row>
    <row r="58" spans="1:11" s="338" customFormat="1" ht="13.2" x14ac:dyDescent="0.2">
      <c r="A58" s="334">
        <f t="shared" si="35"/>
        <v>5</v>
      </c>
      <c r="B58" s="335">
        <v>64299</v>
      </c>
      <c r="C58" s="336" t="s">
        <v>161</v>
      </c>
      <c r="D58" s="337"/>
      <c r="E58" s="337"/>
      <c r="F58" s="337"/>
      <c r="G58" s="337"/>
      <c r="H58" s="337"/>
      <c r="I58" s="337"/>
      <c r="J58" s="337"/>
      <c r="K58" s="337"/>
    </row>
    <row r="59" spans="1:11" s="327" customFormat="1" ht="39.6" x14ac:dyDescent="0.25">
      <c r="A59" s="325">
        <f t="shared" si="35"/>
        <v>2</v>
      </c>
      <c r="B59" s="326">
        <v>65</v>
      </c>
      <c r="C59" s="322" t="s">
        <v>162</v>
      </c>
      <c r="D59" s="323">
        <f t="shared" ref="D59:K60" si="40">D60</f>
        <v>114000</v>
      </c>
      <c r="E59" s="323">
        <f t="shared" si="40"/>
        <v>114000</v>
      </c>
      <c r="F59" s="323">
        <f t="shared" si="40"/>
        <v>264000</v>
      </c>
      <c r="G59" s="323">
        <f t="shared" si="40"/>
        <v>264000</v>
      </c>
      <c r="H59" s="323">
        <f t="shared" si="40"/>
        <v>114000</v>
      </c>
      <c r="I59" s="323">
        <f t="shared" si="40"/>
        <v>114000</v>
      </c>
      <c r="J59" s="323">
        <f t="shared" si="40"/>
        <v>264000</v>
      </c>
      <c r="K59" s="323">
        <f t="shared" si="40"/>
        <v>264000</v>
      </c>
    </row>
    <row r="60" spans="1:11" ht="13.2" x14ac:dyDescent="0.25">
      <c r="A60" s="325">
        <f t="shared" si="35"/>
        <v>3</v>
      </c>
      <c r="B60" s="326">
        <v>652</v>
      </c>
      <c r="C60" s="328" t="s">
        <v>163</v>
      </c>
      <c r="D60" s="329">
        <f t="shared" si="40"/>
        <v>114000</v>
      </c>
      <c r="E60" s="329">
        <f t="shared" si="40"/>
        <v>114000</v>
      </c>
      <c r="F60" s="329">
        <f t="shared" si="40"/>
        <v>264000</v>
      </c>
      <c r="G60" s="329">
        <f t="shared" si="40"/>
        <v>264000</v>
      </c>
      <c r="H60" s="329">
        <f t="shared" si="40"/>
        <v>114000</v>
      </c>
      <c r="I60" s="329">
        <f t="shared" si="40"/>
        <v>114000</v>
      </c>
      <c r="J60" s="329">
        <f t="shared" si="40"/>
        <v>264000</v>
      </c>
      <c r="K60" s="329">
        <f t="shared" si="40"/>
        <v>264000</v>
      </c>
    </row>
    <row r="61" spans="1:11" s="333" customFormat="1" ht="13.2" x14ac:dyDescent="0.25">
      <c r="A61" s="318">
        <f t="shared" si="35"/>
        <v>4</v>
      </c>
      <c r="B61" s="330">
        <v>6526</v>
      </c>
      <c r="C61" s="331" t="s">
        <v>164</v>
      </c>
      <c r="D61" s="332">
        <f t="shared" ref="D61:I61" si="41">D62+D63+D64</f>
        <v>114000</v>
      </c>
      <c r="E61" s="332">
        <f t="shared" si="41"/>
        <v>114000</v>
      </c>
      <c r="F61" s="332">
        <f t="shared" si="41"/>
        <v>264000</v>
      </c>
      <c r="G61" s="332">
        <f t="shared" si="41"/>
        <v>264000</v>
      </c>
      <c r="H61" s="332">
        <f t="shared" si="41"/>
        <v>114000</v>
      </c>
      <c r="I61" s="332">
        <f t="shared" si="41"/>
        <v>114000</v>
      </c>
      <c r="J61" s="332">
        <f t="shared" ref="J61:K61" si="42">J62+J63+J64</f>
        <v>264000</v>
      </c>
      <c r="K61" s="332">
        <f t="shared" si="42"/>
        <v>264000</v>
      </c>
    </row>
    <row r="62" spans="1:11" s="338" customFormat="1" ht="22.8" x14ac:dyDescent="0.2">
      <c r="A62" s="334">
        <f t="shared" si="35"/>
        <v>5</v>
      </c>
      <c r="B62" s="335">
        <v>65267</v>
      </c>
      <c r="C62" s="336" t="s">
        <v>165</v>
      </c>
      <c r="D62" s="337">
        <v>114000</v>
      </c>
      <c r="E62" s="337">
        <v>114000</v>
      </c>
      <c r="F62" s="337">
        <v>264000</v>
      </c>
      <c r="G62" s="337">
        <v>264000</v>
      </c>
      <c r="H62" s="337">
        <v>114000</v>
      </c>
      <c r="I62" s="337">
        <v>114000</v>
      </c>
      <c r="J62" s="337">
        <v>264000</v>
      </c>
      <c r="K62" s="337">
        <v>264000</v>
      </c>
    </row>
    <row r="63" spans="1:11" s="338" customFormat="1" ht="13.2" x14ac:dyDescent="0.2">
      <c r="A63" s="334">
        <f t="shared" si="35"/>
        <v>5</v>
      </c>
      <c r="B63" s="335">
        <v>65268</v>
      </c>
      <c r="C63" s="336" t="s">
        <v>166</v>
      </c>
      <c r="D63" s="337"/>
      <c r="E63" s="337"/>
      <c r="F63" s="337"/>
      <c r="G63" s="337"/>
      <c r="H63" s="337"/>
      <c r="I63" s="337"/>
      <c r="J63" s="337"/>
      <c r="K63" s="337"/>
    </row>
    <row r="64" spans="1:11" s="338" customFormat="1" ht="13.2" x14ac:dyDescent="0.2">
      <c r="A64" s="334">
        <f t="shared" si="35"/>
        <v>5</v>
      </c>
      <c r="B64" s="335">
        <v>65269</v>
      </c>
      <c r="C64" s="336" t="s">
        <v>167</v>
      </c>
      <c r="D64" s="337"/>
      <c r="E64" s="337"/>
      <c r="F64" s="337"/>
      <c r="G64" s="337"/>
      <c r="H64" s="337"/>
      <c r="I64" s="337"/>
      <c r="J64" s="337"/>
      <c r="K64" s="337"/>
    </row>
    <row r="65" spans="1:11" s="327" customFormat="1" ht="26.4" x14ac:dyDescent="0.25">
      <c r="A65" s="325">
        <f t="shared" si="35"/>
        <v>2</v>
      </c>
      <c r="B65" s="326">
        <v>66</v>
      </c>
      <c r="C65" s="322" t="s">
        <v>168</v>
      </c>
      <c r="D65" s="323">
        <f t="shared" ref="D65:I65" si="43">D66+D69</f>
        <v>2952900</v>
      </c>
      <c r="E65" s="323">
        <f t="shared" si="43"/>
        <v>3530000</v>
      </c>
      <c r="F65" s="323">
        <f t="shared" si="43"/>
        <v>3630000</v>
      </c>
      <c r="G65" s="323">
        <f t="shared" si="43"/>
        <v>4100000</v>
      </c>
      <c r="H65" s="323">
        <f t="shared" si="43"/>
        <v>2592900</v>
      </c>
      <c r="I65" s="323">
        <f t="shared" si="43"/>
        <v>3057900</v>
      </c>
      <c r="J65" s="323">
        <f t="shared" ref="J65:K65" si="44">J66+J69</f>
        <v>3263400</v>
      </c>
      <c r="K65" s="323">
        <f t="shared" si="44"/>
        <v>3143450</v>
      </c>
    </row>
    <row r="66" spans="1:11" ht="24" x14ac:dyDescent="0.25">
      <c r="A66" s="325">
        <f t="shared" si="35"/>
        <v>3</v>
      </c>
      <c r="B66" s="326">
        <v>661</v>
      </c>
      <c r="C66" s="328" t="s">
        <v>169</v>
      </c>
      <c r="D66" s="329">
        <f t="shared" ref="D66:K67" si="45">D67</f>
        <v>2952900</v>
      </c>
      <c r="E66" s="329">
        <f t="shared" si="45"/>
        <v>3500000</v>
      </c>
      <c r="F66" s="329">
        <f t="shared" si="45"/>
        <v>3550000</v>
      </c>
      <c r="G66" s="329">
        <f t="shared" si="45"/>
        <v>4020000</v>
      </c>
      <c r="H66" s="329">
        <f t="shared" si="45"/>
        <v>2592900</v>
      </c>
      <c r="I66" s="329">
        <f t="shared" si="45"/>
        <v>3057900</v>
      </c>
      <c r="J66" s="329">
        <f t="shared" si="45"/>
        <v>3150000</v>
      </c>
      <c r="K66" s="329">
        <f t="shared" si="45"/>
        <v>3020000</v>
      </c>
    </row>
    <row r="67" spans="1:11" s="333" customFormat="1" ht="13.2" x14ac:dyDescent="0.25">
      <c r="A67" s="318">
        <f t="shared" si="35"/>
        <v>4</v>
      </c>
      <c r="B67" s="330">
        <v>6615</v>
      </c>
      <c r="C67" s="331" t="s">
        <v>170</v>
      </c>
      <c r="D67" s="332">
        <f t="shared" si="45"/>
        <v>2952900</v>
      </c>
      <c r="E67" s="332">
        <f t="shared" si="45"/>
        <v>3500000</v>
      </c>
      <c r="F67" s="332">
        <f t="shared" si="45"/>
        <v>3550000</v>
      </c>
      <c r="G67" s="332">
        <f t="shared" si="45"/>
        <v>4020000</v>
      </c>
      <c r="H67" s="332">
        <f t="shared" si="45"/>
        <v>2592900</v>
      </c>
      <c r="I67" s="332">
        <f t="shared" si="45"/>
        <v>3057900</v>
      </c>
      <c r="J67" s="332">
        <f t="shared" si="45"/>
        <v>3150000</v>
      </c>
      <c r="K67" s="332">
        <f t="shared" si="45"/>
        <v>3020000</v>
      </c>
    </row>
    <row r="68" spans="1:11" s="338" customFormat="1" ht="13.2" x14ac:dyDescent="0.2">
      <c r="A68" s="334">
        <f t="shared" si="35"/>
        <v>5</v>
      </c>
      <c r="B68" s="335">
        <v>66151</v>
      </c>
      <c r="C68" s="336" t="s">
        <v>170</v>
      </c>
      <c r="D68" s="337">
        <v>2952900</v>
      </c>
      <c r="E68" s="337">
        <v>3500000</v>
      </c>
      <c r="F68" s="337">
        <v>3550000</v>
      </c>
      <c r="G68" s="337">
        <v>4020000</v>
      </c>
      <c r="H68" s="337">
        <v>2592900</v>
      </c>
      <c r="I68" s="337">
        <v>3057900</v>
      </c>
      <c r="J68" s="337">
        <v>3150000</v>
      </c>
      <c r="K68" s="337">
        <v>3020000</v>
      </c>
    </row>
    <row r="69" spans="1:11" s="327" customFormat="1" ht="24" x14ac:dyDescent="0.25">
      <c r="A69" s="325">
        <f t="shared" si="35"/>
        <v>3</v>
      </c>
      <c r="B69" s="326">
        <v>663</v>
      </c>
      <c r="C69" s="328" t="s">
        <v>171</v>
      </c>
      <c r="D69" s="329">
        <f t="shared" ref="D69:I69" si="46">D70+D72</f>
        <v>0</v>
      </c>
      <c r="E69" s="329">
        <f t="shared" si="46"/>
        <v>30000</v>
      </c>
      <c r="F69" s="329">
        <f t="shared" si="46"/>
        <v>80000</v>
      </c>
      <c r="G69" s="329">
        <f t="shared" si="46"/>
        <v>80000</v>
      </c>
      <c r="H69" s="329">
        <f t="shared" si="46"/>
        <v>0</v>
      </c>
      <c r="I69" s="329">
        <f t="shared" si="46"/>
        <v>0</v>
      </c>
      <c r="J69" s="329">
        <f t="shared" ref="J69:K69" si="47">J70+J72</f>
        <v>113400</v>
      </c>
      <c r="K69" s="329">
        <f t="shared" si="47"/>
        <v>123450</v>
      </c>
    </row>
    <row r="70" spans="1:11" s="333" customFormat="1" ht="13.2" x14ac:dyDescent="0.25">
      <c r="A70" s="318">
        <f t="shared" si="35"/>
        <v>4</v>
      </c>
      <c r="B70" s="330">
        <v>6631</v>
      </c>
      <c r="C70" s="331" t="s">
        <v>172</v>
      </c>
      <c r="D70" s="332">
        <f t="shared" ref="D70:K70" si="48">D71</f>
        <v>0</v>
      </c>
      <c r="E70" s="332">
        <f t="shared" si="48"/>
        <v>0</v>
      </c>
      <c r="F70" s="332">
        <f t="shared" si="48"/>
        <v>0</v>
      </c>
      <c r="G70" s="332">
        <f t="shared" si="48"/>
        <v>0</v>
      </c>
      <c r="H70" s="332">
        <f t="shared" si="48"/>
        <v>0</v>
      </c>
      <c r="I70" s="332">
        <f t="shared" si="48"/>
        <v>0</v>
      </c>
      <c r="J70" s="332">
        <f t="shared" si="48"/>
        <v>0</v>
      </c>
      <c r="K70" s="332">
        <f t="shared" si="48"/>
        <v>0</v>
      </c>
    </row>
    <row r="71" spans="1:11" s="338" customFormat="1" ht="22.8" x14ac:dyDescent="0.2">
      <c r="A71" s="334">
        <f t="shared" si="35"/>
        <v>5</v>
      </c>
      <c r="B71" s="335">
        <v>66314</v>
      </c>
      <c r="C71" s="336" t="s">
        <v>173</v>
      </c>
      <c r="D71" s="337"/>
      <c r="E71" s="337"/>
      <c r="F71" s="337"/>
      <c r="G71" s="337"/>
      <c r="H71" s="337"/>
      <c r="I71" s="337"/>
      <c r="J71" s="337"/>
      <c r="K71" s="337"/>
    </row>
    <row r="72" spans="1:11" s="333" customFormat="1" ht="13.2" x14ac:dyDescent="0.25">
      <c r="A72" s="318">
        <f t="shared" si="35"/>
        <v>4</v>
      </c>
      <c r="B72" s="330">
        <v>6632</v>
      </c>
      <c r="C72" s="331" t="s">
        <v>174</v>
      </c>
      <c r="D72" s="332"/>
      <c r="E72" s="332">
        <f>SUM(E73:E74)</f>
        <v>30000</v>
      </c>
      <c r="F72" s="332">
        <v>80000</v>
      </c>
      <c r="G72" s="332">
        <f t="shared" ref="G72:J72" si="49">SUM(G73:G74)</f>
        <v>80000</v>
      </c>
      <c r="H72" s="332">
        <f t="shared" si="49"/>
        <v>0</v>
      </c>
      <c r="I72" s="332">
        <f t="shared" si="49"/>
        <v>0</v>
      </c>
      <c r="J72" s="332">
        <f t="shared" si="49"/>
        <v>113400</v>
      </c>
      <c r="K72" s="332">
        <f t="shared" ref="K72" si="50">SUM(K73:K74)</f>
        <v>123450</v>
      </c>
    </row>
    <row r="73" spans="1:11" s="333" customFormat="1" ht="13.2" x14ac:dyDescent="0.2">
      <c r="A73" s="318"/>
      <c r="B73" s="330">
        <v>66321</v>
      </c>
      <c r="C73" s="54" t="s">
        <v>453</v>
      </c>
      <c r="D73" s="332"/>
      <c r="E73" s="332">
        <v>15000</v>
      </c>
      <c r="F73" s="332">
        <v>0</v>
      </c>
      <c r="G73" s="332">
        <v>0</v>
      </c>
      <c r="H73" s="332"/>
      <c r="I73" s="332"/>
      <c r="J73" s="332">
        <v>0</v>
      </c>
      <c r="K73" s="332">
        <v>0</v>
      </c>
    </row>
    <row r="74" spans="1:11" s="338" customFormat="1" ht="13.2" x14ac:dyDescent="0.2">
      <c r="A74" s="334">
        <f t="shared" si="35"/>
        <v>5</v>
      </c>
      <c r="B74" s="335">
        <v>66323</v>
      </c>
      <c r="C74" s="54" t="s">
        <v>452</v>
      </c>
      <c r="D74" s="337"/>
      <c r="E74" s="337">
        <v>15000</v>
      </c>
      <c r="F74" s="337">
        <v>80000</v>
      </c>
      <c r="G74" s="337">
        <v>80000</v>
      </c>
      <c r="H74" s="337"/>
      <c r="I74" s="337"/>
      <c r="J74" s="337">
        <v>113400</v>
      </c>
      <c r="K74" s="337">
        <v>123450</v>
      </c>
    </row>
    <row r="75" spans="1:11" s="327" customFormat="1" ht="26.4" x14ac:dyDescent="0.25">
      <c r="A75" s="325">
        <f t="shared" si="35"/>
        <v>2</v>
      </c>
      <c r="B75" s="326">
        <v>67</v>
      </c>
      <c r="C75" s="322" t="s">
        <v>176</v>
      </c>
      <c r="D75" s="323">
        <f t="shared" ref="D75:I75" si="51">D76+D83</f>
        <v>50324684</v>
      </c>
      <c r="E75" s="323">
        <f t="shared" si="51"/>
        <v>52663311.509999998</v>
      </c>
      <c r="F75" s="323">
        <f t="shared" si="51"/>
        <v>52664995.509999998</v>
      </c>
      <c r="G75" s="323">
        <f t="shared" si="51"/>
        <v>52664995.509999998</v>
      </c>
      <c r="H75" s="323">
        <f t="shared" si="51"/>
        <v>49830824</v>
      </c>
      <c r="I75" s="323">
        <f t="shared" si="51"/>
        <v>52602342</v>
      </c>
      <c r="J75" s="323">
        <f t="shared" ref="J75:K75" si="52">J76+J83</f>
        <v>54138950.359999999</v>
      </c>
      <c r="K75" s="323">
        <f t="shared" si="52"/>
        <v>55010931.359999999</v>
      </c>
    </row>
    <row r="76" spans="1:11" ht="24" x14ac:dyDescent="0.25">
      <c r="A76" s="325">
        <f t="shared" si="35"/>
        <v>3</v>
      </c>
      <c r="B76" s="326">
        <v>671</v>
      </c>
      <c r="C76" s="328" t="s">
        <v>177</v>
      </c>
      <c r="D76" s="323">
        <f t="shared" ref="D76:I76" si="53">D77+D79+D81</f>
        <v>5956000</v>
      </c>
      <c r="E76" s="323">
        <f t="shared" si="53"/>
        <v>6582949.5099999998</v>
      </c>
      <c r="F76" s="323">
        <f t="shared" si="53"/>
        <v>6582949.5099999998</v>
      </c>
      <c r="G76" s="323">
        <f t="shared" si="53"/>
        <v>6582949.5099999998</v>
      </c>
      <c r="H76" s="323">
        <f t="shared" si="53"/>
        <v>5462140</v>
      </c>
      <c r="I76" s="323">
        <f t="shared" si="53"/>
        <v>8233658</v>
      </c>
      <c r="J76" s="323">
        <f t="shared" ref="J76:K76" si="54">J77+J79+J81</f>
        <v>8296605.3600000003</v>
      </c>
      <c r="K76" s="323">
        <f t="shared" si="54"/>
        <v>8296605.3600000003</v>
      </c>
    </row>
    <row r="77" spans="1:11" s="333" customFormat="1" ht="26.4" x14ac:dyDescent="0.25">
      <c r="A77" s="318">
        <f t="shared" si="35"/>
        <v>4</v>
      </c>
      <c r="B77" s="330">
        <v>6711</v>
      </c>
      <c r="C77" s="331" t="s">
        <v>178</v>
      </c>
      <c r="D77" s="343">
        <f t="shared" ref="D77:K77" si="55">SUM(D78)</f>
        <v>4206000</v>
      </c>
      <c r="E77" s="343">
        <f t="shared" si="55"/>
        <v>4832949.51</v>
      </c>
      <c r="F77" s="343">
        <f t="shared" si="55"/>
        <v>4832949.51</v>
      </c>
      <c r="G77" s="343">
        <f t="shared" si="55"/>
        <v>4832949.51</v>
      </c>
      <c r="H77" s="343">
        <f t="shared" si="55"/>
        <v>5162140</v>
      </c>
      <c r="I77" s="343">
        <f t="shared" si="55"/>
        <v>4834000</v>
      </c>
      <c r="J77" s="343">
        <f t="shared" si="55"/>
        <v>6523053.3600000003</v>
      </c>
      <c r="K77" s="343">
        <f t="shared" si="55"/>
        <v>6523053.3600000003</v>
      </c>
    </row>
    <row r="78" spans="1:11" s="338" customFormat="1" ht="22.8" x14ac:dyDescent="0.2">
      <c r="A78" s="334">
        <f t="shared" si="35"/>
        <v>5</v>
      </c>
      <c r="B78" s="335">
        <v>67111</v>
      </c>
      <c r="C78" s="336" t="s">
        <v>178</v>
      </c>
      <c r="D78" s="337">
        <v>4206000</v>
      </c>
      <c r="E78" s="337">
        <v>4832949.51</v>
      </c>
      <c r="F78" s="337">
        <v>4832949.51</v>
      </c>
      <c r="G78" s="337">
        <v>4832949.51</v>
      </c>
      <c r="H78" s="337">
        <v>5162140</v>
      </c>
      <c r="I78" s="337">
        <v>4834000</v>
      </c>
      <c r="J78" s="337">
        <v>6523053.3600000003</v>
      </c>
      <c r="K78" s="337">
        <v>6523053.3600000003</v>
      </c>
    </row>
    <row r="79" spans="1:11" s="333" customFormat="1" ht="26.4" x14ac:dyDescent="0.25">
      <c r="A79" s="318">
        <f t="shared" si="35"/>
        <v>4</v>
      </c>
      <c r="B79" s="330">
        <v>6712</v>
      </c>
      <c r="C79" s="331" t="s">
        <v>179</v>
      </c>
      <c r="D79" s="343">
        <f t="shared" ref="D79:K79" si="56">SUM(D80)</f>
        <v>1750000</v>
      </c>
      <c r="E79" s="343">
        <f t="shared" si="56"/>
        <v>1750000</v>
      </c>
      <c r="F79" s="343">
        <f t="shared" si="56"/>
        <v>1750000</v>
      </c>
      <c r="G79" s="343">
        <f t="shared" si="56"/>
        <v>1750000</v>
      </c>
      <c r="H79" s="343">
        <f t="shared" si="56"/>
        <v>300000</v>
      </c>
      <c r="I79" s="343">
        <f t="shared" si="56"/>
        <v>3399658</v>
      </c>
      <c r="J79" s="343">
        <f t="shared" si="56"/>
        <v>1773552</v>
      </c>
      <c r="K79" s="343">
        <f t="shared" si="56"/>
        <v>1773552</v>
      </c>
    </row>
    <row r="80" spans="1:11" s="338" customFormat="1" ht="22.8" x14ac:dyDescent="0.2">
      <c r="A80" s="334">
        <f t="shared" si="35"/>
        <v>5</v>
      </c>
      <c r="B80" s="335">
        <v>67121</v>
      </c>
      <c r="C80" s="336" t="s">
        <v>179</v>
      </c>
      <c r="D80" s="337">
        <v>1750000</v>
      </c>
      <c r="E80" s="337">
        <v>1750000</v>
      </c>
      <c r="F80" s="337">
        <v>1750000</v>
      </c>
      <c r="G80" s="337">
        <v>1750000</v>
      </c>
      <c r="H80" s="337">
        <v>300000</v>
      </c>
      <c r="I80" s="337">
        <v>3399658</v>
      </c>
      <c r="J80" s="337">
        <v>1773552</v>
      </c>
      <c r="K80" s="337">
        <v>1773552</v>
      </c>
    </row>
    <row r="81" spans="1:11" s="333" customFormat="1" ht="26.4" x14ac:dyDescent="0.25">
      <c r="A81" s="318">
        <f t="shared" si="35"/>
        <v>4</v>
      </c>
      <c r="B81" s="330">
        <v>6714</v>
      </c>
      <c r="C81" s="331" t="s">
        <v>180</v>
      </c>
      <c r="D81" s="343">
        <f t="shared" ref="D81:K81" si="57">SUM(D82)</f>
        <v>0</v>
      </c>
      <c r="E81" s="343">
        <f t="shared" si="57"/>
        <v>0</v>
      </c>
      <c r="F81" s="343">
        <f t="shared" si="57"/>
        <v>0</v>
      </c>
      <c r="G81" s="343">
        <f t="shared" si="57"/>
        <v>0</v>
      </c>
      <c r="H81" s="343">
        <f t="shared" si="57"/>
        <v>0</v>
      </c>
      <c r="I81" s="343">
        <f t="shared" si="57"/>
        <v>0</v>
      </c>
      <c r="J81" s="343">
        <f t="shared" si="57"/>
        <v>0</v>
      </c>
      <c r="K81" s="343">
        <f t="shared" si="57"/>
        <v>0</v>
      </c>
    </row>
    <row r="82" spans="1:11" s="338" customFormat="1" ht="22.8" x14ac:dyDescent="0.2">
      <c r="A82" s="334">
        <f t="shared" si="35"/>
        <v>5</v>
      </c>
      <c r="B82" s="335">
        <v>67141</v>
      </c>
      <c r="C82" s="336" t="s">
        <v>180</v>
      </c>
      <c r="D82" s="337"/>
      <c r="E82" s="337"/>
      <c r="F82" s="337"/>
      <c r="G82" s="337"/>
      <c r="H82" s="337"/>
      <c r="I82" s="337"/>
      <c r="J82" s="337"/>
      <c r="K82" s="337"/>
    </row>
    <row r="83" spans="1:11" s="327" customFormat="1" ht="13.2" x14ac:dyDescent="0.25">
      <c r="A83" s="325">
        <f t="shared" si="35"/>
        <v>3</v>
      </c>
      <c r="B83" s="326">
        <v>673</v>
      </c>
      <c r="C83" s="328" t="s">
        <v>181</v>
      </c>
      <c r="D83" s="323">
        <f t="shared" ref="D83:K84" si="58">SUM(D84)</f>
        <v>44368684</v>
      </c>
      <c r="E83" s="323">
        <f t="shared" si="58"/>
        <v>46080362</v>
      </c>
      <c r="F83" s="323">
        <f t="shared" si="58"/>
        <v>46082046</v>
      </c>
      <c r="G83" s="323">
        <f t="shared" si="58"/>
        <v>46082046</v>
      </c>
      <c r="H83" s="323">
        <f t="shared" si="58"/>
        <v>44368684</v>
      </c>
      <c r="I83" s="323">
        <f t="shared" si="58"/>
        <v>44368684</v>
      </c>
      <c r="J83" s="323">
        <f t="shared" si="58"/>
        <v>45842345</v>
      </c>
      <c r="K83" s="323">
        <f t="shared" si="58"/>
        <v>46714326</v>
      </c>
    </row>
    <row r="84" spans="1:11" s="333" customFormat="1" ht="13.2" x14ac:dyDescent="0.25">
      <c r="A84" s="318">
        <f t="shared" ref="A84:A111" si="59">LEN(B84)</f>
        <v>4</v>
      </c>
      <c r="B84" s="330">
        <v>6731</v>
      </c>
      <c r="C84" s="331" t="s">
        <v>181</v>
      </c>
      <c r="D84" s="343">
        <f t="shared" si="58"/>
        <v>44368684</v>
      </c>
      <c r="E84" s="343">
        <f t="shared" si="58"/>
        <v>46080362</v>
      </c>
      <c r="F84" s="343">
        <f t="shared" si="58"/>
        <v>46082046</v>
      </c>
      <c r="G84" s="343">
        <f t="shared" si="58"/>
        <v>46082046</v>
      </c>
      <c r="H84" s="343">
        <f t="shared" si="58"/>
        <v>44368684</v>
      </c>
      <c r="I84" s="343">
        <f t="shared" si="58"/>
        <v>44368684</v>
      </c>
      <c r="J84" s="343">
        <f t="shared" si="58"/>
        <v>45842345</v>
      </c>
      <c r="K84" s="343">
        <f t="shared" si="58"/>
        <v>46714326</v>
      </c>
    </row>
    <row r="85" spans="1:11" s="338" customFormat="1" ht="13.2" x14ac:dyDescent="0.2">
      <c r="A85" s="334">
        <f t="shared" si="59"/>
        <v>5</v>
      </c>
      <c r="B85" s="335">
        <v>67311</v>
      </c>
      <c r="C85" s="336" t="s">
        <v>181</v>
      </c>
      <c r="D85" s="337">
        <v>44368684</v>
      </c>
      <c r="E85" s="337">
        <v>46080362</v>
      </c>
      <c r="F85" s="491">
        <v>46082046</v>
      </c>
      <c r="G85" s="491">
        <v>46082046</v>
      </c>
      <c r="H85" s="337">
        <v>44368684</v>
      </c>
      <c r="I85" s="337">
        <v>44368684</v>
      </c>
      <c r="J85" s="491">
        <v>45842345</v>
      </c>
      <c r="K85" s="491">
        <v>46714326</v>
      </c>
    </row>
    <row r="86" spans="1:11" s="327" customFormat="1" ht="13.2" x14ac:dyDescent="0.25">
      <c r="A86" s="325">
        <f t="shared" si="59"/>
        <v>2</v>
      </c>
      <c r="B86" s="326">
        <v>68</v>
      </c>
      <c r="C86" s="322" t="s">
        <v>182</v>
      </c>
      <c r="D86" s="323">
        <f t="shared" ref="D86:K87" si="60">D87</f>
        <v>5000</v>
      </c>
      <c r="E86" s="323">
        <f t="shared" si="60"/>
        <v>5000</v>
      </c>
      <c r="F86" s="323">
        <f t="shared" si="60"/>
        <v>5000</v>
      </c>
      <c r="G86" s="323">
        <f t="shared" si="60"/>
        <v>5000</v>
      </c>
      <c r="H86" s="323">
        <f t="shared" si="60"/>
        <v>5000</v>
      </c>
      <c r="I86" s="323">
        <f t="shared" si="60"/>
        <v>5000</v>
      </c>
      <c r="J86" s="323">
        <f t="shared" si="60"/>
        <v>5000</v>
      </c>
      <c r="K86" s="323">
        <f t="shared" si="60"/>
        <v>5000</v>
      </c>
    </row>
    <row r="87" spans="1:11" ht="13.2" x14ac:dyDescent="0.25">
      <c r="A87" s="325">
        <f t="shared" si="59"/>
        <v>3</v>
      </c>
      <c r="B87" s="326">
        <v>683</v>
      </c>
      <c r="C87" s="328" t="s">
        <v>183</v>
      </c>
      <c r="D87" s="323">
        <f t="shared" si="60"/>
        <v>5000</v>
      </c>
      <c r="E87" s="323">
        <f t="shared" si="60"/>
        <v>5000</v>
      </c>
      <c r="F87" s="323">
        <f t="shared" si="60"/>
        <v>5000</v>
      </c>
      <c r="G87" s="323">
        <f t="shared" si="60"/>
        <v>5000</v>
      </c>
      <c r="H87" s="323">
        <f t="shared" si="60"/>
        <v>5000</v>
      </c>
      <c r="I87" s="323">
        <f t="shared" si="60"/>
        <v>5000</v>
      </c>
      <c r="J87" s="323">
        <f t="shared" si="60"/>
        <v>5000</v>
      </c>
      <c r="K87" s="323">
        <f t="shared" si="60"/>
        <v>5000</v>
      </c>
    </row>
    <row r="88" spans="1:11" s="333" customFormat="1" ht="13.2" x14ac:dyDescent="0.25">
      <c r="A88" s="318">
        <f t="shared" si="59"/>
        <v>4</v>
      </c>
      <c r="B88" s="330">
        <v>6831</v>
      </c>
      <c r="C88" s="331" t="s">
        <v>183</v>
      </c>
      <c r="D88" s="343">
        <f t="shared" ref="D88:K88" si="61">SUM(D89)</f>
        <v>5000</v>
      </c>
      <c r="E88" s="343">
        <f t="shared" si="61"/>
        <v>5000</v>
      </c>
      <c r="F88" s="343">
        <f t="shared" si="61"/>
        <v>5000</v>
      </c>
      <c r="G88" s="343">
        <f t="shared" si="61"/>
        <v>5000</v>
      </c>
      <c r="H88" s="343">
        <f t="shared" si="61"/>
        <v>5000</v>
      </c>
      <c r="I88" s="343">
        <f t="shared" si="61"/>
        <v>5000</v>
      </c>
      <c r="J88" s="343">
        <f t="shared" si="61"/>
        <v>5000</v>
      </c>
      <c r="K88" s="343">
        <f t="shared" si="61"/>
        <v>5000</v>
      </c>
    </row>
    <row r="89" spans="1:11" s="338" customFormat="1" ht="13.2" x14ac:dyDescent="0.2">
      <c r="A89" s="334">
        <f t="shared" si="59"/>
        <v>5</v>
      </c>
      <c r="B89" s="335">
        <v>68311</v>
      </c>
      <c r="C89" s="336" t="s">
        <v>183</v>
      </c>
      <c r="D89" s="337">
        <v>5000</v>
      </c>
      <c r="E89" s="337">
        <v>5000</v>
      </c>
      <c r="F89" s="337">
        <v>5000</v>
      </c>
      <c r="G89" s="337">
        <v>5000</v>
      </c>
      <c r="H89" s="337">
        <v>5000</v>
      </c>
      <c r="I89" s="337">
        <v>5000</v>
      </c>
      <c r="J89" s="337">
        <v>5000</v>
      </c>
      <c r="K89" s="337">
        <v>5000</v>
      </c>
    </row>
    <row r="90" spans="1:11" s="324" customFormat="1" ht="13.2" x14ac:dyDescent="0.25">
      <c r="A90" s="320">
        <f t="shared" si="59"/>
        <v>1</v>
      </c>
      <c r="B90" s="326">
        <v>7</v>
      </c>
      <c r="C90" s="322" t="s">
        <v>184</v>
      </c>
      <c r="D90" s="323">
        <f t="shared" ref="D90:I90" si="62">D91+D95</f>
        <v>1600</v>
      </c>
      <c r="E90" s="323">
        <f t="shared" si="62"/>
        <v>1600</v>
      </c>
      <c r="F90" s="323">
        <f t="shared" si="62"/>
        <v>1600</v>
      </c>
      <c r="G90" s="323">
        <f t="shared" si="62"/>
        <v>1600</v>
      </c>
      <c r="H90" s="323">
        <f t="shared" si="62"/>
        <v>1600</v>
      </c>
      <c r="I90" s="323">
        <f t="shared" si="62"/>
        <v>1600</v>
      </c>
      <c r="J90" s="323">
        <f t="shared" ref="J90:K90" si="63">J91+J95</f>
        <v>1600</v>
      </c>
      <c r="K90" s="323">
        <f t="shared" si="63"/>
        <v>3600</v>
      </c>
    </row>
    <row r="91" spans="1:11" s="327" customFormat="1" ht="26.4" x14ac:dyDescent="0.25">
      <c r="A91" s="325">
        <f t="shared" si="59"/>
        <v>2</v>
      </c>
      <c r="B91" s="326">
        <v>71</v>
      </c>
      <c r="C91" s="322" t="s">
        <v>185</v>
      </c>
      <c r="D91" s="323">
        <f t="shared" ref="D91:K93" si="64">D92</f>
        <v>0</v>
      </c>
      <c r="E91" s="323">
        <f t="shared" si="64"/>
        <v>0</v>
      </c>
      <c r="F91" s="323">
        <f t="shared" si="64"/>
        <v>0</v>
      </c>
      <c r="G91" s="323">
        <f t="shared" si="64"/>
        <v>0</v>
      </c>
      <c r="H91" s="323">
        <f t="shared" si="64"/>
        <v>0</v>
      </c>
      <c r="I91" s="323">
        <f t="shared" si="64"/>
        <v>0</v>
      </c>
      <c r="J91" s="323">
        <f t="shared" si="64"/>
        <v>0</v>
      </c>
      <c r="K91" s="323">
        <f t="shared" si="64"/>
        <v>0</v>
      </c>
    </row>
    <row r="92" spans="1:11" ht="24" x14ac:dyDescent="0.25">
      <c r="A92" s="325">
        <f t="shared" si="59"/>
        <v>3</v>
      </c>
      <c r="B92" s="326">
        <v>711</v>
      </c>
      <c r="C92" s="328" t="s">
        <v>186</v>
      </c>
      <c r="D92" s="329">
        <f t="shared" si="64"/>
        <v>0</v>
      </c>
      <c r="E92" s="329">
        <f t="shared" si="64"/>
        <v>0</v>
      </c>
      <c r="F92" s="329">
        <f t="shared" si="64"/>
        <v>0</v>
      </c>
      <c r="G92" s="329">
        <f t="shared" si="64"/>
        <v>0</v>
      </c>
      <c r="H92" s="329">
        <f t="shared" si="64"/>
        <v>0</v>
      </c>
      <c r="I92" s="329">
        <f t="shared" si="64"/>
        <v>0</v>
      </c>
      <c r="J92" s="329">
        <f t="shared" si="64"/>
        <v>0</v>
      </c>
      <c r="K92" s="329">
        <f t="shared" si="64"/>
        <v>0</v>
      </c>
    </row>
    <row r="93" spans="1:11" s="333" customFormat="1" ht="13.2" x14ac:dyDescent="0.25">
      <c r="A93" s="318">
        <f t="shared" si="59"/>
        <v>4</v>
      </c>
      <c r="B93" s="330">
        <v>7111</v>
      </c>
      <c r="C93" s="331" t="s">
        <v>187</v>
      </c>
      <c r="D93" s="332">
        <f t="shared" si="64"/>
        <v>0</v>
      </c>
      <c r="E93" s="332">
        <f t="shared" si="64"/>
        <v>0</v>
      </c>
      <c r="F93" s="332">
        <f t="shared" si="64"/>
        <v>0</v>
      </c>
      <c r="G93" s="332">
        <f t="shared" si="64"/>
        <v>0</v>
      </c>
      <c r="H93" s="332">
        <f t="shared" si="64"/>
        <v>0</v>
      </c>
      <c r="I93" s="332">
        <f t="shared" si="64"/>
        <v>0</v>
      </c>
      <c r="J93" s="332">
        <f t="shared" si="64"/>
        <v>0</v>
      </c>
      <c r="K93" s="332">
        <f t="shared" si="64"/>
        <v>0</v>
      </c>
    </row>
    <row r="94" spans="1:11" s="338" customFormat="1" ht="13.2" x14ac:dyDescent="0.2">
      <c r="A94" s="334">
        <f t="shared" si="59"/>
        <v>5</v>
      </c>
      <c r="B94" s="335">
        <v>71111</v>
      </c>
      <c r="C94" s="336" t="s">
        <v>188</v>
      </c>
      <c r="D94" s="344"/>
      <c r="E94" s="344"/>
      <c r="F94" s="344"/>
      <c r="G94" s="344"/>
      <c r="H94" s="344"/>
      <c r="I94" s="344"/>
      <c r="J94" s="344"/>
      <c r="K94" s="344"/>
    </row>
    <row r="95" spans="1:11" s="327" customFormat="1" ht="26.4" x14ac:dyDescent="0.25">
      <c r="A95" s="325">
        <f t="shared" si="59"/>
        <v>2</v>
      </c>
      <c r="B95" s="326">
        <v>72</v>
      </c>
      <c r="C95" s="322" t="s">
        <v>189</v>
      </c>
      <c r="D95" s="323">
        <f t="shared" ref="D95:I95" si="65">D96+D101</f>
        <v>1600</v>
      </c>
      <c r="E95" s="323">
        <f t="shared" si="65"/>
        <v>1600</v>
      </c>
      <c r="F95" s="323">
        <f t="shared" si="65"/>
        <v>1600</v>
      </c>
      <c r="G95" s="323">
        <f t="shared" si="65"/>
        <v>1600</v>
      </c>
      <c r="H95" s="323">
        <f t="shared" si="65"/>
        <v>1600</v>
      </c>
      <c r="I95" s="323">
        <f t="shared" si="65"/>
        <v>1600</v>
      </c>
      <c r="J95" s="323">
        <f t="shared" ref="J95:K95" si="66">J96+J101</f>
        <v>1600</v>
      </c>
      <c r="K95" s="323">
        <f t="shared" si="66"/>
        <v>3600</v>
      </c>
    </row>
    <row r="96" spans="1:11" ht="13.2" x14ac:dyDescent="0.25">
      <c r="A96" s="325">
        <f t="shared" si="59"/>
        <v>3</v>
      </c>
      <c r="B96" s="326">
        <v>721</v>
      </c>
      <c r="C96" s="328" t="s">
        <v>190</v>
      </c>
      <c r="D96" s="329">
        <f t="shared" ref="D96:I96" si="67">D97+D99</f>
        <v>1600</v>
      </c>
      <c r="E96" s="329">
        <f t="shared" si="67"/>
        <v>1600</v>
      </c>
      <c r="F96" s="329">
        <f t="shared" si="67"/>
        <v>1600</v>
      </c>
      <c r="G96" s="329">
        <f t="shared" si="67"/>
        <v>1600</v>
      </c>
      <c r="H96" s="329">
        <f t="shared" si="67"/>
        <v>1600</v>
      </c>
      <c r="I96" s="329">
        <f t="shared" si="67"/>
        <v>1600</v>
      </c>
      <c r="J96" s="329">
        <f t="shared" ref="J96:K96" si="68">J97+J99</f>
        <v>1600</v>
      </c>
      <c r="K96" s="329">
        <f t="shared" si="68"/>
        <v>3600</v>
      </c>
    </row>
    <row r="97" spans="1:11" s="333" customFormat="1" ht="13.2" x14ac:dyDescent="0.25">
      <c r="A97" s="318">
        <f t="shared" si="59"/>
        <v>4</v>
      </c>
      <c r="B97" s="330">
        <v>7211</v>
      </c>
      <c r="C97" s="331" t="s">
        <v>191</v>
      </c>
      <c r="D97" s="332">
        <f>D98</f>
        <v>1600</v>
      </c>
      <c r="E97" s="332">
        <f>E98</f>
        <v>1600</v>
      </c>
      <c r="F97" s="332">
        <f>F98</f>
        <v>1600</v>
      </c>
      <c r="G97" s="332">
        <f>G98</f>
        <v>1600</v>
      </c>
      <c r="H97" s="332">
        <v>1600</v>
      </c>
      <c r="I97" s="332">
        <v>1600</v>
      </c>
      <c r="J97" s="332">
        <f>J98</f>
        <v>1600</v>
      </c>
      <c r="K97" s="332">
        <f>K98</f>
        <v>3600</v>
      </c>
    </row>
    <row r="98" spans="1:11" s="338" customFormat="1" ht="13.2" x14ac:dyDescent="0.2">
      <c r="A98" s="334">
        <f t="shared" si="59"/>
        <v>5</v>
      </c>
      <c r="B98" s="335">
        <v>72119</v>
      </c>
      <c r="C98" s="336" t="s">
        <v>192</v>
      </c>
      <c r="D98" s="337">
        <v>1600</v>
      </c>
      <c r="E98" s="337">
        <v>1600</v>
      </c>
      <c r="F98" s="337">
        <v>1600</v>
      </c>
      <c r="G98" s="337">
        <v>1600</v>
      </c>
      <c r="H98" s="337">
        <v>1500</v>
      </c>
      <c r="I98" s="337">
        <v>1500</v>
      </c>
      <c r="J98" s="337">
        <v>1600</v>
      </c>
      <c r="K98" s="337">
        <v>3600</v>
      </c>
    </row>
    <row r="99" spans="1:11" s="333" customFormat="1" ht="13.2" x14ac:dyDescent="0.25">
      <c r="A99" s="318">
        <f t="shared" si="59"/>
        <v>4</v>
      </c>
      <c r="B99" s="330">
        <v>7212</v>
      </c>
      <c r="C99" s="331" t="s">
        <v>193</v>
      </c>
      <c r="D99" s="332">
        <f t="shared" ref="D99:K99" si="69">D100</f>
        <v>0</v>
      </c>
      <c r="E99" s="332">
        <f t="shared" si="69"/>
        <v>0</v>
      </c>
      <c r="F99" s="332">
        <f t="shared" si="69"/>
        <v>0</v>
      </c>
      <c r="G99" s="332">
        <f t="shared" si="69"/>
        <v>0</v>
      </c>
      <c r="H99" s="332">
        <f t="shared" si="69"/>
        <v>0</v>
      </c>
      <c r="I99" s="332">
        <f t="shared" si="69"/>
        <v>0</v>
      </c>
      <c r="J99" s="332">
        <f t="shared" si="69"/>
        <v>0</v>
      </c>
      <c r="K99" s="332">
        <f t="shared" si="69"/>
        <v>0</v>
      </c>
    </row>
    <row r="100" spans="1:11" s="338" customFormat="1" ht="13.2" x14ac:dyDescent="0.2">
      <c r="A100" s="334">
        <f t="shared" si="59"/>
        <v>5</v>
      </c>
      <c r="B100" s="335">
        <v>72121</v>
      </c>
      <c r="C100" s="336" t="s">
        <v>194</v>
      </c>
      <c r="D100" s="337"/>
      <c r="E100" s="337"/>
      <c r="F100" s="337"/>
      <c r="G100" s="337"/>
      <c r="H100" s="337"/>
      <c r="I100" s="337"/>
      <c r="J100" s="337"/>
      <c r="K100" s="337"/>
    </row>
    <row r="101" spans="1:11" s="327" customFormat="1" ht="13.2" x14ac:dyDescent="0.25">
      <c r="A101" s="325">
        <f t="shared" si="59"/>
        <v>3</v>
      </c>
      <c r="B101" s="326">
        <v>723</v>
      </c>
      <c r="C101" s="328" t="s">
        <v>195</v>
      </c>
      <c r="D101" s="329">
        <f t="shared" ref="D101:K101" si="70">D102</f>
        <v>0</v>
      </c>
      <c r="E101" s="329">
        <f t="shared" si="70"/>
        <v>0</v>
      </c>
      <c r="F101" s="329">
        <f t="shared" si="70"/>
        <v>0</v>
      </c>
      <c r="G101" s="329">
        <f t="shared" si="70"/>
        <v>0</v>
      </c>
      <c r="H101" s="329">
        <f t="shared" si="70"/>
        <v>0</v>
      </c>
      <c r="I101" s="329">
        <f t="shared" si="70"/>
        <v>0</v>
      </c>
      <c r="J101" s="329">
        <f t="shared" si="70"/>
        <v>0</v>
      </c>
      <c r="K101" s="329">
        <f t="shared" si="70"/>
        <v>0</v>
      </c>
    </row>
    <row r="102" spans="1:11" s="333" customFormat="1" ht="13.2" x14ac:dyDescent="0.25">
      <c r="A102" s="318">
        <f t="shared" si="59"/>
        <v>4</v>
      </c>
      <c r="B102" s="330">
        <v>7231</v>
      </c>
      <c r="C102" s="331" t="s">
        <v>90</v>
      </c>
      <c r="D102" s="332">
        <f>SUM(D103:D104)</f>
        <v>0</v>
      </c>
      <c r="E102" s="332">
        <f>SUM(E103:E104)</f>
        <v>0</v>
      </c>
      <c r="F102" s="332">
        <f>SUM(F103:F104)</f>
        <v>0</v>
      </c>
      <c r="G102" s="332">
        <f>SUM(G103:G104)</f>
        <v>0</v>
      </c>
      <c r="H102" s="332">
        <f>H104</f>
        <v>0</v>
      </c>
      <c r="I102" s="332">
        <f>I104</f>
        <v>0</v>
      </c>
      <c r="J102" s="332">
        <f>SUM(J103:J104)</f>
        <v>0</v>
      </c>
      <c r="K102" s="332">
        <f>SUM(K103:K104)</f>
        <v>0</v>
      </c>
    </row>
    <row r="103" spans="1:11" s="333" customFormat="1" ht="13.2" x14ac:dyDescent="0.25">
      <c r="A103" s="318"/>
      <c r="B103" s="335">
        <v>72311</v>
      </c>
      <c r="C103" s="331" t="s">
        <v>196</v>
      </c>
      <c r="D103" s="343"/>
      <c r="E103" s="343"/>
      <c r="F103" s="343"/>
      <c r="G103" s="343"/>
      <c r="H103" s="337"/>
      <c r="I103" s="337"/>
      <c r="J103" s="343"/>
      <c r="K103" s="343"/>
    </row>
    <row r="104" spans="1:11" s="338" customFormat="1" ht="26.4" x14ac:dyDescent="0.25">
      <c r="A104" s="334">
        <f t="shared" si="59"/>
        <v>5</v>
      </c>
      <c r="B104" s="335">
        <v>72311</v>
      </c>
      <c r="C104" s="331" t="s">
        <v>424</v>
      </c>
      <c r="D104" s="343"/>
      <c r="E104" s="343"/>
      <c r="F104" s="343"/>
      <c r="G104" s="343"/>
      <c r="H104" s="337"/>
      <c r="I104" s="337"/>
      <c r="J104" s="343"/>
      <c r="K104" s="343"/>
    </row>
    <row r="105" spans="1:11" s="324" customFormat="1" ht="13.2" x14ac:dyDescent="0.25">
      <c r="A105" s="320">
        <f t="shared" si="59"/>
        <v>1</v>
      </c>
      <c r="B105" s="326">
        <v>8</v>
      </c>
      <c r="C105" s="322" t="s">
        <v>197</v>
      </c>
      <c r="D105" s="323">
        <f t="shared" ref="D105:K105" si="71">D106</f>
        <v>0</v>
      </c>
      <c r="E105" s="323">
        <f t="shared" si="71"/>
        <v>0</v>
      </c>
      <c r="F105" s="323">
        <f t="shared" si="71"/>
        <v>0</v>
      </c>
      <c r="G105" s="323">
        <f t="shared" si="71"/>
        <v>0</v>
      </c>
      <c r="H105" s="323">
        <f t="shared" si="71"/>
        <v>0</v>
      </c>
      <c r="I105" s="323">
        <f t="shared" si="71"/>
        <v>0</v>
      </c>
      <c r="J105" s="323">
        <f t="shared" si="71"/>
        <v>0</v>
      </c>
      <c r="K105" s="323">
        <f t="shared" si="71"/>
        <v>0</v>
      </c>
    </row>
    <row r="106" spans="1:11" s="327" customFormat="1" ht="13.2" x14ac:dyDescent="0.25">
      <c r="A106" s="325">
        <f t="shared" si="59"/>
        <v>2</v>
      </c>
      <c r="B106" s="326">
        <v>84</v>
      </c>
      <c r="C106" s="322" t="s">
        <v>198</v>
      </c>
      <c r="D106" s="323">
        <f t="shared" ref="D106:I106" si="72">D107+D109</f>
        <v>0</v>
      </c>
      <c r="E106" s="323">
        <f t="shared" si="72"/>
        <v>0</v>
      </c>
      <c r="F106" s="323">
        <f t="shared" si="72"/>
        <v>0</v>
      </c>
      <c r="G106" s="323">
        <f t="shared" si="72"/>
        <v>0</v>
      </c>
      <c r="H106" s="323">
        <f t="shared" si="72"/>
        <v>0</v>
      </c>
      <c r="I106" s="323">
        <f t="shared" si="72"/>
        <v>0</v>
      </c>
      <c r="J106" s="323">
        <f t="shared" ref="J106:K106" si="73">J107+J109</f>
        <v>0</v>
      </c>
      <c r="K106" s="323">
        <f t="shared" si="73"/>
        <v>0</v>
      </c>
    </row>
    <row r="107" spans="1:11" ht="24" x14ac:dyDescent="0.25">
      <c r="A107" s="325">
        <f t="shared" si="59"/>
        <v>3</v>
      </c>
      <c r="B107" s="326">
        <v>844</v>
      </c>
      <c r="C107" s="328" t="s">
        <v>199</v>
      </c>
      <c r="D107" s="323">
        <f t="shared" ref="D107:K107" si="74">D108</f>
        <v>0</v>
      </c>
      <c r="E107" s="323">
        <f t="shared" si="74"/>
        <v>0</v>
      </c>
      <c r="F107" s="323">
        <f t="shared" si="74"/>
        <v>0</v>
      </c>
      <c r="G107" s="323">
        <f t="shared" si="74"/>
        <v>0</v>
      </c>
      <c r="H107" s="323">
        <f t="shared" si="74"/>
        <v>0</v>
      </c>
      <c r="I107" s="323">
        <f t="shared" si="74"/>
        <v>0</v>
      </c>
      <c r="J107" s="323">
        <f t="shared" si="74"/>
        <v>0</v>
      </c>
      <c r="K107" s="323">
        <f t="shared" si="74"/>
        <v>0</v>
      </c>
    </row>
    <row r="108" spans="1:11" s="333" customFormat="1" ht="26.4" x14ac:dyDescent="0.25">
      <c r="A108" s="318">
        <f t="shared" si="59"/>
        <v>4</v>
      </c>
      <c r="B108" s="330">
        <v>8443</v>
      </c>
      <c r="C108" s="331" t="s">
        <v>200</v>
      </c>
      <c r="D108" s="343"/>
      <c r="E108" s="343"/>
      <c r="F108" s="343"/>
      <c r="G108" s="343"/>
      <c r="H108" s="343"/>
      <c r="I108" s="343"/>
      <c r="J108" s="343"/>
      <c r="K108" s="343"/>
    </row>
    <row r="109" spans="1:11" s="327" customFormat="1" ht="13.2" x14ac:dyDescent="0.25">
      <c r="A109" s="325">
        <f t="shared" si="59"/>
        <v>3</v>
      </c>
      <c r="B109" s="326">
        <v>847</v>
      </c>
      <c r="C109" s="328" t="s">
        <v>201</v>
      </c>
      <c r="D109" s="329">
        <f t="shared" ref="D109:K110" si="75">D110</f>
        <v>0</v>
      </c>
      <c r="E109" s="329">
        <f t="shared" si="75"/>
        <v>0</v>
      </c>
      <c r="F109" s="329">
        <f t="shared" si="75"/>
        <v>0</v>
      </c>
      <c r="G109" s="329">
        <f t="shared" si="75"/>
        <v>0</v>
      </c>
      <c r="H109" s="329">
        <f t="shared" si="75"/>
        <v>0</v>
      </c>
      <c r="I109" s="329">
        <f t="shared" si="75"/>
        <v>0</v>
      </c>
      <c r="J109" s="329">
        <f t="shared" si="75"/>
        <v>0</v>
      </c>
      <c r="K109" s="329">
        <f t="shared" si="75"/>
        <v>0</v>
      </c>
    </row>
    <row r="110" spans="1:11" s="333" customFormat="1" ht="13.2" x14ac:dyDescent="0.25">
      <c r="A110" s="318">
        <f t="shared" si="59"/>
        <v>4</v>
      </c>
      <c r="B110" s="330">
        <v>8471</v>
      </c>
      <c r="C110" s="331" t="s">
        <v>202</v>
      </c>
      <c r="D110" s="332">
        <f t="shared" si="75"/>
        <v>0</v>
      </c>
      <c r="E110" s="332">
        <f t="shared" si="75"/>
        <v>0</v>
      </c>
      <c r="F110" s="332">
        <f t="shared" si="75"/>
        <v>0</v>
      </c>
      <c r="G110" s="332">
        <f t="shared" si="75"/>
        <v>0</v>
      </c>
      <c r="H110" s="332">
        <f t="shared" si="75"/>
        <v>0</v>
      </c>
      <c r="I110" s="332">
        <f t="shared" si="75"/>
        <v>0</v>
      </c>
      <c r="J110" s="332">
        <f t="shared" si="75"/>
        <v>0</v>
      </c>
      <c r="K110" s="332">
        <f t="shared" si="75"/>
        <v>0</v>
      </c>
    </row>
    <row r="111" spans="1:11" s="338" customFormat="1" ht="13.2" x14ac:dyDescent="0.2">
      <c r="A111" s="334">
        <f t="shared" si="59"/>
        <v>5</v>
      </c>
      <c r="B111" s="335">
        <v>84712</v>
      </c>
      <c r="C111" s="336" t="s">
        <v>203</v>
      </c>
      <c r="D111" s="419"/>
      <c r="E111" s="419"/>
      <c r="F111" s="419"/>
      <c r="G111" s="419"/>
      <c r="H111" s="419"/>
      <c r="I111" s="419"/>
      <c r="J111" s="419"/>
      <c r="K111" s="419"/>
    </row>
    <row r="112" spans="1:11" ht="13.2" x14ac:dyDescent="0.25">
      <c r="C112" s="317" t="s">
        <v>386</v>
      </c>
      <c r="D112" s="515">
        <f t="shared" ref="D112:I112" si="76">D3+D95</f>
        <v>54795599</v>
      </c>
      <c r="E112" s="515">
        <f t="shared" si="76"/>
        <v>58653450.509999998</v>
      </c>
      <c r="F112" s="515">
        <f t="shared" si="76"/>
        <v>58905134.509999998</v>
      </c>
      <c r="G112" s="515">
        <f t="shared" si="76"/>
        <v>59375134.509999998</v>
      </c>
      <c r="H112" s="418">
        <f t="shared" si="76"/>
        <v>53929974</v>
      </c>
      <c r="I112" s="418">
        <f t="shared" si="76"/>
        <v>57167649</v>
      </c>
      <c r="J112" s="515">
        <f t="shared" ref="J112:K112" si="77">J3+J95</f>
        <v>59857489.359999999</v>
      </c>
      <c r="K112" s="515">
        <f t="shared" si="77"/>
        <v>60611520.359999999</v>
      </c>
    </row>
    <row r="113" spans="3:11" ht="13.2" x14ac:dyDescent="0.25">
      <c r="C113" s="317">
        <v>92211</v>
      </c>
      <c r="D113" s="418"/>
      <c r="E113" s="443">
        <v>1070493.45</v>
      </c>
      <c r="F113" s="443">
        <v>1070493.45</v>
      </c>
      <c r="G113" s="443">
        <v>1070493.45</v>
      </c>
      <c r="H113" s="418"/>
      <c r="I113" s="418"/>
      <c r="J113" s="443">
        <v>1070493.45</v>
      </c>
      <c r="K113" s="443">
        <v>1070493.45</v>
      </c>
    </row>
    <row r="114" spans="3:11" ht="13.2" thickBot="1" x14ac:dyDescent="0.3">
      <c r="C114" s="317">
        <v>92221</v>
      </c>
      <c r="D114" s="417"/>
      <c r="E114" s="417">
        <v>-721509</v>
      </c>
      <c r="F114" s="417">
        <v>-721509</v>
      </c>
      <c r="G114" s="417">
        <v>-721509</v>
      </c>
      <c r="J114" s="417">
        <v>-721509</v>
      </c>
      <c r="K114" s="417">
        <v>-721509</v>
      </c>
    </row>
    <row r="115" spans="3:11" ht="13.2" thickTop="1" x14ac:dyDescent="0.25">
      <c r="D115" s="87">
        <f>SUM(D112:D114)</f>
        <v>54795599</v>
      </c>
      <c r="E115" s="87">
        <f>SUM(E112:E114)</f>
        <v>59002434.960000001</v>
      </c>
      <c r="F115" s="87">
        <f>SUM(F112:F114)</f>
        <v>59254118.960000001</v>
      </c>
      <c r="G115" s="87">
        <f>SUM(G112:G114)</f>
        <v>59724118.960000001</v>
      </c>
      <c r="J115" s="87">
        <f>SUM(J112:J114)</f>
        <v>60206473.810000002</v>
      </c>
      <c r="K115" s="87">
        <f>SUM(K112:K114)</f>
        <v>60960504.810000002</v>
      </c>
    </row>
    <row r="116" spans="3:11" x14ac:dyDescent="0.25">
      <c r="E116" s="508"/>
      <c r="F116" s="509"/>
      <c r="G116" s="509"/>
    </row>
  </sheetData>
  <pageMargins left="0.51181102362204722" right="0.11811023622047245" top="0.74803149606299213" bottom="0.74803149606299213" header="0.51181102362204722" footer="0.51181102362204722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3"/>
  <sheetViews>
    <sheetView topLeftCell="A16" workbookViewId="0">
      <selection activeCell="K7" sqref="K7"/>
    </sheetView>
  </sheetViews>
  <sheetFormatPr defaultColWidth="8.88671875" defaultRowHeight="12.6" x14ac:dyDescent="0.25"/>
  <cols>
    <col min="1" max="1" width="0.44140625" style="257" customWidth="1"/>
    <col min="2" max="2" width="7" style="257" customWidth="1"/>
    <col min="3" max="3" width="33.5546875" style="257" customWidth="1"/>
    <col min="4" max="4" width="13" style="257" customWidth="1"/>
    <col min="5" max="8" width="12.6640625" style="257" hidden="1" customWidth="1"/>
    <col min="9" max="9" width="0.33203125" style="257" customWidth="1"/>
    <col min="10" max="10" width="13.44140625" style="257" customWidth="1"/>
    <col min="11" max="11" width="13" style="257" customWidth="1"/>
    <col min="12" max="16384" width="8.88671875" style="257"/>
  </cols>
  <sheetData>
    <row r="1" spans="2:11" ht="13.2" thickBot="1" x14ac:dyDescent="0.3">
      <c r="B1" s="258"/>
      <c r="C1" s="612"/>
      <c r="D1" s="613"/>
      <c r="E1" s="613"/>
      <c r="F1" s="613"/>
      <c r="G1" s="613"/>
    </row>
    <row r="2" spans="2:11" ht="46.2" customHeight="1" thickBot="1" x14ac:dyDescent="0.3">
      <c r="B2" s="510" t="s">
        <v>204</v>
      </c>
      <c r="C2" s="511" t="s">
        <v>16</v>
      </c>
      <c r="D2" s="510" t="s">
        <v>416</v>
      </c>
      <c r="E2" s="510" t="s">
        <v>454</v>
      </c>
      <c r="F2" s="510" t="s">
        <v>458</v>
      </c>
      <c r="G2" s="510" t="s">
        <v>417</v>
      </c>
      <c r="H2" s="510" t="s">
        <v>431</v>
      </c>
      <c r="I2" s="510" t="s">
        <v>462</v>
      </c>
      <c r="J2" s="510" t="s">
        <v>463</v>
      </c>
      <c r="K2" s="510" t="s">
        <v>468</v>
      </c>
    </row>
    <row r="3" spans="2:11" ht="13.2" x14ac:dyDescent="0.25">
      <c r="B3" s="259" t="s">
        <v>205</v>
      </c>
      <c r="C3" s="259" t="s">
        <v>206</v>
      </c>
      <c r="D3" s="260">
        <f>D4+D14+D47+D55+D61+D66</f>
        <v>53045599</v>
      </c>
      <c r="E3" s="260">
        <f>E4+E14+E47+E55+E61+E66</f>
        <v>57110434.960000001</v>
      </c>
      <c r="F3" s="260">
        <f>F4+F14+F47+F55+F61+F66</f>
        <v>57113118.960000001</v>
      </c>
      <c r="G3" s="260">
        <f>G4+G14+G47+G55+G61+G66</f>
        <v>53813974</v>
      </c>
      <c r="H3" s="260">
        <f t="shared" ref="H3" si="0">H4+H14+H47+H55+H61+H66</f>
        <v>53948274</v>
      </c>
      <c r="I3" s="260">
        <f>I4+I14+I47+I55+I61+I66</f>
        <v>57113118.960000001</v>
      </c>
      <c r="J3" s="260">
        <f>J4+J14+J47+J55+J61+J66</f>
        <v>58005671.810000002</v>
      </c>
      <c r="K3" s="260">
        <f>K4+K14+K47+K55+K61+K66</f>
        <v>58719582.810000002</v>
      </c>
    </row>
    <row r="4" spans="2:11" ht="13.2" x14ac:dyDescent="0.25">
      <c r="B4" s="259" t="s">
        <v>207</v>
      </c>
      <c r="C4" s="259" t="s">
        <v>208</v>
      </c>
      <c r="D4" s="260">
        <f t="shared" ref="D4:I4" si="1">+D5+D9+D11</f>
        <v>44382828</v>
      </c>
      <c r="E4" s="260">
        <f t="shared" si="1"/>
        <v>47817917</v>
      </c>
      <c r="F4" s="260">
        <f t="shared" si="1"/>
        <v>47607917</v>
      </c>
      <c r="G4" s="260">
        <f t="shared" si="1"/>
        <v>45161410</v>
      </c>
      <c r="H4" s="260">
        <f t="shared" si="1"/>
        <v>45161410</v>
      </c>
      <c r="I4" s="260">
        <f t="shared" si="1"/>
        <v>47607917</v>
      </c>
      <c r="J4" s="260">
        <f t="shared" ref="J4:K4" si="2">+J5+J9+J11</f>
        <v>47587917</v>
      </c>
      <c r="K4" s="260">
        <f t="shared" si="2"/>
        <v>47603917</v>
      </c>
    </row>
    <row r="5" spans="2:11" x14ac:dyDescent="0.25">
      <c r="B5" s="261" t="s">
        <v>209</v>
      </c>
      <c r="C5" s="261" t="s">
        <v>210</v>
      </c>
      <c r="D5" s="262">
        <f t="shared" ref="D5:I5" si="3">D6+D7+D8</f>
        <v>37285566</v>
      </c>
      <c r="E5" s="262">
        <f t="shared" si="3"/>
        <v>40717017</v>
      </c>
      <c r="F5" s="262">
        <f t="shared" si="3"/>
        <v>40717017</v>
      </c>
      <c r="G5" s="262">
        <f t="shared" si="3"/>
        <v>37982814</v>
      </c>
      <c r="H5" s="262">
        <f t="shared" si="3"/>
        <v>37982814</v>
      </c>
      <c r="I5" s="262">
        <f t="shared" si="3"/>
        <v>40717017</v>
      </c>
      <c r="J5" s="262">
        <f t="shared" ref="J5:K5" si="4">J6+J7+J8</f>
        <v>40717017</v>
      </c>
      <c r="K5" s="262">
        <f t="shared" si="4"/>
        <v>40718017</v>
      </c>
    </row>
    <row r="6" spans="2:11" x14ac:dyDescent="0.25">
      <c r="B6" s="263" t="s">
        <v>211</v>
      </c>
      <c r="C6" s="263" t="s">
        <v>24</v>
      </c>
      <c r="D6" s="264">
        <v>35235566</v>
      </c>
      <c r="E6" s="264">
        <v>38483017</v>
      </c>
      <c r="F6" s="499">
        <v>38483017</v>
      </c>
      <c r="G6" s="264">
        <v>35748814</v>
      </c>
      <c r="H6" s="264">
        <v>35748814</v>
      </c>
      <c r="I6" s="499">
        <v>38483017</v>
      </c>
      <c r="J6" s="499">
        <v>38183017</v>
      </c>
      <c r="K6" s="499">
        <v>38184017</v>
      </c>
    </row>
    <row r="7" spans="2:11" x14ac:dyDescent="0.25">
      <c r="B7" s="263" t="s">
        <v>212</v>
      </c>
      <c r="C7" s="263" t="s">
        <v>213</v>
      </c>
      <c r="D7" s="264">
        <v>2050000</v>
      </c>
      <c r="E7" s="264">
        <v>2234000</v>
      </c>
      <c r="F7" s="264">
        <v>2234000</v>
      </c>
      <c r="G7" s="264">
        <v>2234000</v>
      </c>
      <c r="H7" s="264">
        <v>2234000</v>
      </c>
      <c r="I7" s="264">
        <v>2234000</v>
      </c>
      <c r="J7" s="499">
        <v>2534000</v>
      </c>
      <c r="K7" s="499">
        <v>2534000</v>
      </c>
    </row>
    <row r="8" spans="2:11" x14ac:dyDescent="0.25">
      <c r="B8" s="263" t="s">
        <v>214</v>
      </c>
      <c r="C8" s="263" t="s">
        <v>215</v>
      </c>
      <c r="D8" s="264"/>
      <c r="E8" s="264"/>
      <c r="F8" s="499"/>
      <c r="G8" s="264"/>
      <c r="H8" s="264"/>
      <c r="I8" s="499"/>
      <c r="J8" s="499"/>
      <c r="K8" s="499"/>
    </row>
    <row r="9" spans="2:11" x14ac:dyDescent="0.25">
      <c r="B9" s="265">
        <v>312</v>
      </c>
      <c r="C9" s="261" t="s">
        <v>25</v>
      </c>
      <c r="D9" s="262">
        <f t="shared" ref="D9:K9" si="5">D10</f>
        <v>1055000</v>
      </c>
      <c r="E9" s="262">
        <f t="shared" si="5"/>
        <v>1035000</v>
      </c>
      <c r="F9" s="500">
        <f t="shared" si="5"/>
        <v>1035000</v>
      </c>
      <c r="G9" s="262">
        <f t="shared" si="5"/>
        <v>1055000</v>
      </c>
      <c r="H9" s="262">
        <f t="shared" si="5"/>
        <v>1055000</v>
      </c>
      <c r="I9" s="500">
        <f t="shared" si="5"/>
        <v>1035000</v>
      </c>
      <c r="J9" s="500">
        <f t="shared" si="5"/>
        <v>1015000</v>
      </c>
      <c r="K9" s="500">
        <f t="shared" si="5"/>
        <v>1030000</v>
      </c>
    </row>
    <row r="10" spans="2:11" x14ac:dyDescent="0.25">
      <c r="B10" s="266" t="s">
        <v>216</v>
      </c>
      <c r="C10" s="263" t="s">
        <v>25</v>
      </c>
      <c r="D10" s="264">
        <v>1055000</v>
      </c>
      <c r="E10" s="264">
        <v>1035000</v>
      </c>
      <c r="F10" s="499">
        <v>1035000</v>
      </c>
      <c r="G10" s="264">
        <v>1055000</v>
      </c>
      <c r="H10" s="264">
        <v>1055000</v>
      </c>
      <c r="I10" s="499">
        <v>1035000</v>
      </c>
      <c r="J10" s="499">
        <v>1015000</v>
      </c>
      <c r="K10" s="499">
        <v>1030000</v>
      </c>
    </row>
    <row r="11" spans="2:11" x14ac:dyDescent="0.25">
      <c r="B11" s="265">
        <v>313</v>
      </c>
      <c r="C11" s="261" t="s">
        <v>217</v>
      </c>
      <c r="D11" s="262">
        <f t="shared" ref="D11:I11" si="6">D12+D13</f>
        <v>6042262</v>
      </c>
      <c r="E11" s="262">
        <f t="shared" si="6"/>
        <v>6065900</v>
      </c>
      <c r="F11" s="500">
        <f t="shared" si="6"/>
        <v>5855900</v>
      </c>
      <c r="G11" s="262">
        <f t="shared" si="6"/>
        <v>6123596</v>
      </c>
      <c r="H11" s="262">
        <f t="shared" si="6"/>
        <v>6123596</v>
      </c>
      <c r="I11" s="500">
        <f t="shared" si="6"/>
        <v>5855900</v>
      </c>
      <c r="J11" s="500">
        <f t="shared" ref="J11:K11" si="7">J12+J13</f>
        <v>5855900</v>
      </c>
      <c r="K11" s="500">
        <f t="shared" si="7"/>
        <v>5855900</v>
      </c>
    </row>
    <row r="12" spans="2:11" x14ac:dyDescent="0.25">
      <c r="B12" s="266" t="s">
        <v>218</v>
      </c>
      <c r="C12" s="263" t="s">
        <v>27</v>
      </c>
      <c r="D12" s="264">
        <v>6042262</v>
      </c>
      <c r="E12" s="264">
        <v>6065900</v>
      </c>
      <c r="F12" s="499">
        <v>5855900</v>
      </c>
      <c r="G12" s="264">
        <v>6123596</v>
      </c>
      <c r="H12" s="264">
        <v>6123596</v>
      </c>
      <c r="I12" s="499">
        <v>5855900</v>
      </c>
      <c r="J12" s="499">
        <v>5855900</v>
      </c>
      <c r="K12" s="499">
        <v>5855900</v>
      </c>
    </row>
    <row r="13" spans="2:11" ht="21" x14ac:dyDescent="0.25">
      <c r="B13" s="263" t="s">
        <v>219</v>
      </c>
      <c r="C13" s="263" t="s">
        <v>28</v>
      </c>
      <c r="D13" s="264"/>
      <c r="E13" s="264"/>
      <c r="F13" s="499"/>
      <c r="G13" s="264"/>
      <c r="H13" s="264"/>
      <c r="I13" s="499"/>
      <c r="J13" s="499"/>
      <c r="K13" s="499"/>
    </row>
    <row r="14" spans="2:11" ht="13.2" x14ac:dyDescent="0.25">
      <c r="B14" s="259" t="s">
        <v>220</v>
      </c>
      <c r="C14" s="259" t="s">
        <v>221</v>
      </c>
      <c r="D14" s="260">
        <f t="shared" ref="D14:I14" si="8">D15+D20+D27+D37+D39</f>
        <v>8637771</v>
      </c>
      <c r="E14" s="260">
        <f t="shared" si="8"/>
        <v>8866517.9600000009</v>
      </c>
      <c r="F14" s="501">
        <f t="shared" si="8"/>
        <v>9079201.9600000009</v>
      </c>
      <c r="G14" s="260">
        <f t="shared" si="8"/>
        <v>8627564</v>
      </c>
      <c r="H14" s="260">
        <f t="shared" si="8"/>
        <v>8761864</v>
      </c>
      <c r="I14" s="501">
        <f t="shared" si="8"/>
        <v>9079201.9600000009</v>
      </c>
      <c r="J14" s="501">
        <f t="shared" ref="J14:K14" si="9">J15+J20+J27+J37+J39</f>
        <v>9991754.8099999987</v>
      </c>
      <c r="K14" s="501">
        <f t="shared" si="9"/>
        <v>10687665.809999999</v>
      </c>
    </row>
    <row r="15" spans="2:11" x14ac:dyDescent="0.25">
      <c r="B15" s="261" t="s">
        <v>222</v>
      </c>
      <c r="C15" s="261" t="s">
        <v>223</v>
      </c>
      <c r="D15" s="262">
        <f t="shared" ref="D15:I15" si="10">SUM(D16:D19)</f>
        <v>1209510</v>
      </c>
      <c r="E15" s="262">
        <f t="shared" si="10"/>
        <v>1209510</v>
      </c>
      <c r="F15" s="500">
        <f t="shared" si="10"/>
        <v>1209510</v>
      </c>
      <c r="G15" s="262">
        <f t="shared" si="10"/>
        <v>1209210</v>
      </c>
      <c r="H15" s="262">
        <f t="shared" si="10"/>
        <v>1209510</v>
      </c>
      <c r="I15" s="500">
        <f t="shared" si="10"/>
        <v>1209510</v>
      </c>
      <c r="J15" s="500">
        <f t="shared" ref="J15:K15" si="11">SUM(J16:J19)</f>
        <v>1349510</v>
      </c>
      <c r="K15" s="500">
        <f t="shared" si="11"/>
        <v>1469510</v>
      </c>
    </row>
    <row r="16" spans="2:11" x14ac:dyDescent="0.25">
      <c r="B16" s="263" t="s">
        <v>224</v>
      </c>
      <c r="C16" s="263" t="s">
        <v>29</v>
      </c>
      <c r="D16" s="264">
        <v>107800</v>
      </c>
      <c r="E16" s="264">
        <v>87800</v>
      </c>
      <c r="F16" s="499">
        <v>87800</v>
      </c>
      <c r="G16" s="264">
        <v>107500</v>
      </c>
      <c r="H16" s="264">
        <v>107800</v>
      </c>
      <c r="I16" s="499">
        <v>87800</v>
      </c>
      <c r="J16" s="499">
        <v>87800</v>
      </c>
      <c r="K16" s="499">
        <v>109800</v>
      </c>
    </row>
    <row r="17" spans="2:11" ht="21" x14ac:dyDescent="0.25">
      <c r="B17" s="263" t="s">
        <v>225</v>
      </c>
      <c r="C17" s="263" t="s">
        <v>226</v>
      </c>
      <c r="D17" s="264">
        <v>961810</v>
      </c>
      <c r="E17" s="264">
        <v>961810</v>
      </c>
      <c r="F17" s="499">
        <v>961810</v>
      </c>
      <c r="G17" s="264">
        <v>961810</v>
      </c>
      <c r="H17" s="264">
        <v>961810</v>
      </c>
      <c r="I17" s="499">
        <v>961810</v>
      </c>
      <c r="J17" s="499">
        <v>1101810</v>
      </c>
      <c r="K17" s="499">
        <v>1181810</v>
      </c>
    </row>
    <row r="18" spans="2:11" x14ac:dyDescent="0.25">
      <c r="B18" s="263" t="s">
        <v>227</v>
      </c>
      <c r="C18" s="263" t="s">
        <v>31</v>
      </c>
      <c r="D18" s="264">
        <v>124900</v>
      </c>
      <c r="E18" s="264">
        <v>144900</v>
      </c>
      <c r="F18" s="499">
        <v>144900</v>
      </c>
      <c r="G18" s="264">
        <v>124900</v>
      </c>
      <c r="H18" s="264">
        <v>124900</v>
      </c>
      <c r="I18" s="499">
        <v>144900</v>
      </c>
      <c r="J18" s="499">
        <v>144900</v>
      </c>
      <c r="K18" s="499">
        <v>160900</v>
      </c>
    </row>
    <row r="19" spans="2:11" x14ac:dyDescent="0.25">
      <c r="B19" s="263" t="s">
        <v>228</v>
      </c>
      <c r="C19" s="263" t="s">
        <v>32</v>
      </c>
      <c r="D19" s="264">
        <v>15000</v>
      </c>
      <c r="E19" s="264">
        <v>15000</v>
      </c>
      <c r="F19" s="499">
        <v>15000</v>
      </c>
      <c r="G19" s="264">
        <v>15000</v>
      </c>
      <c r="H19" s="264">
        <v>15000</v>
      </c>
      <c r="I19" s="499">
        <v>15000</v>
      </c>
      <c r="J19" s="499">
        <v>15000</v>
      </c>
      <c r="K19" s="499">
        <v>17000</v>
      </c>
    </row>
    <row r="20" spans="2:11" x14ac:dyDescent="0.25">
      <c r="B20" s="261" t="s">
        <v>229</v>
      </c>
      <c r="C20" s="261" t="s">
        <v>230</v>
      </c>
      <c r="D20" s="262">
        <f t="shared" ref="D20:I20" si="12">SUM(D21:D26)</f>
        <v>3187840</v>
      </c>
      <c r="E20" s="262">
        <f t="shared" si="12"/>
        <v>3217515.96</v>
      </c>
      <c r="F20" s="500">
        <f t="shared" si="12"/>
        <v>3275199.96</v>
      </c>
      <c r="G20" s="262">
        <f t="shared" si="12"/>
        <v>3147924</v>
      </c>
      <c r="H20" s="262">
        <f t="shared" si="12"/>
        <v>3247924</v>
      </c>
      <c r="I20" s="500">
        <f t="shared" si="12"/>
        <v>3275199.96</v>
      </c>
      <c r="J20" s="500">
        <f t="shared" ref="J20:K20" si="13">SUM(J21:J26)</f>
        <v>3736234.96</v>
      </c>
      <c r="K20" s="500">
        <f t="shared" si="13"/>
        <v>3924384.96</v>
      </c>
    </row>
    <row r="21" spans="2:11" x14ac:dyDescent="0.25">
      <c r="B21" s="263" t="s">
        <v>231</v>
      </c>
      <c r="C21" s="263" t="s">
        <v>33</v>
      </c>
      <c r="D21" s="264">
        <v>238924</v>
      </c>
      <c r="E21" s="264">
        <v>233358</v>
      </c>
      <c r="F21" s="499">
        <v>233358</v>
      </c>
      <c r="G21" s="264">
        <v>238924</v>
      </c>
      <c r="H21" s="264">
        <v>238924</v>
      </c>
      <c r="I21" s="499">
        <v>233358</v>
      </c>
      <c r="J21" s="499">
        <v>233358</v>
      </c>
      <c r="K21" s="499">
        <v>262358</v>
      </c>
    </row>
    <row r="22" spans="2:11" x14ac:dyDescent="0.25">
      <c r="B22" s="263" t="s">
        <v>232</v>
      </c>
      <c r="C22" s="263" t="s">
        <v>34</v>
      </c>
      <c r="D22" s="264">
        <v>615000</v>
      </c>
      <c r="E22" s="264">
        <v>676000</v>
      </c>
      <c r="F22" s="499">
        <v>676000</v>
      </c>
      <c r="G22" s="264">
        <v>615000</v>
      </c>
      <c r="H22" s="264">
        <v>615000</v>
      </c>
      <c r="I22" s="499">
        <v>676000</v>
      </c>
      <c r="J22" s="499">
        <v>896000</v>
      </c>
      <c r="K22" s="499">
        <v>898000</v>
      </c>
    </row>
    <row r="23" spans="2:11" x14ac:dyDescent="0.25">
      <c r="B23" s="263" t="s">
        <v>233</v>
      </c>
      <c r="C23" s="263" t="s">
        <v>35</v>
      </c>
      <c r="D23" s="264">
        <v>1883916</v>
      </c>
      <c r="E23" s="264">
        <v>1823157.96</v>
      </c>
      <c r="F23" s="499">
        <v>1850841.96</v>
      </c>
      <c r="G23" s="264">
        <v>1884000</v>
      </c>
      <c r="H23" s="264">
        <v>1884000</v>
      </c>
      <c r="I23" s="499">
        <v>1850841.96</v>
      </c>
      <c r="J23" s="499">
        <v>2050841.96</v>
      </c>
      <c r="K23" s="499">
        <v>2050841.96</v>
      </c>
    </row>
    <row r="24" spans="2:11" ht="21" x14ac:dyDescent="0.25">
      <c r="B24" s="263" t="s">
        <v>234</v>
      </c>
      <c r="C24" s="263" t="s">
        <v>36</v>
      </c>
      <c r="D24" s="264">
        <v>140000</v>
      </c>
      <c r="E24" s="264">
        <v>140000</v>
      </c>
      <c r="F24" s="499">
        <v>150000</v>
      </c>
      <c r="G24" s="264">
        <v>120000</v>
      </c>
      <c r="H24" s="264">
        <v>140000</v>
      </c>
      <c r="I24" s="499">
        <v>150000</v>
      </c>
      <c r="J24" s="499">
        <v>171035</v>
      </c>
      <c r="K24" s="499">
        <v>231185</v>
      </c>
    </row>
    <row r="25" spans="2:11" x14ac:dyDescent="0.25">
      <c r="B25" s="263" t="s">
        <v>235</v>
      </c>
      <c r="C25" s="263" t="s">
        <v>37</v>
      </c>
      <c r="D25" s="264">
        <v>150000</v>
      </c>
      <c r="E25" s="264">
        <v>170000</v>
      </c>
      <c r="F25" s="499">
        <v>170000</v>
      </c>
      <c r="G25" s="264">
        <v>150000</v>
      </c>
      <c r="H25" s="264">
        <v>150000</v>
      </c>
      <c r="I25" s="499">
        <v>170000</v>
      </c>
      <c r="J25" s="499">
        <v>160000</v>
      </c>
      <c r="K25" s="499">
        <v>237000</v>
      </c>
    </row>
    <row r="26" spans="2:11" x14ac:dyDescent="0.25">
      <c r="B26" s="263" t="s">
        <v>236</v>
      </c>
      <c r="C26" s="263" t="s">
        <v>38</v>
      </c>
      <c r="D26" s="264">
        <v>160000</v>
      </c>
      <c r="E26" s="264">
        <v>175000</v>
      </c>
      <c r="F26" s="499">
        <v>195000</v>
      </c>
      <c r="G26" s="264">
        <v>140000</v>
      </c>
      <c r="H26" s="264">
        <v>220000</v>
      </c>
      <c r="I26" s="499">
        <v>195000</v>
      </c>
      <c r="J26" s="499">
        <v>225000</v>
      </c>
      <c r="K26" s="499">
        <v>245000</v>
      </c>
    </row>
    <row r="27" spans="2:11" x14ac:dyDescent="0.25">
      <c r="B27" s="261" t="s">
        <v>237</v>
      </c>
      <c r="C27" s="261" t="s">
        <v>238</v>
      </c>
      <c r="D27" s="262">
        <f t="shared" ref="D27:I27" si="14">SUM(D28:D36)</f>
        <v>3787961</v>
      </c>
      <c r="E27" s="262">
        <f t="shared" si="14"/>
        <v>3945032</v>
      </c>
      <c r="F27" s="500">
        <f t="shared" si="14"/>
        <v>4080032</v>
      </c>
      <c r="G27" s="262">
        <f t="shared" si="14"/>
        <v>3813970</v>
      </c>
      <c r="H27" s="262">
        <f t="shared" si="14"/>
        <v>3847970</v>
      </c>
      <c r="I27" s="500">
        <f t="shared" si="14"/>
        <v>4080032</v>
      </c>
      <c r="J27" s="500">
        <f t="shared" ref="J27:K27" si="15">SUM(J28:J36)</f>
        <v>4388149.8499999996</v>
      </c>
      <c r="K27" s="500">
        <f t="shared" si="15"/>
        <v>4738370.8499999996</v>
      </c>
    </row>
    <row r="28" spans="2:11" x14ac:dyDescent="0.25">
      <c r="B28" s="263" t="s">
        <v>239</v>
      </c>
      <c r="C28" s="263" t="s">
        <v>39</v>
      </c>
      <c r="D28" s="264">
        <v>699800</v>
      </c>
      <c r="E28" s="264">
        <v>784800</v>
      </c>
      <c r="F28" s="499">
        <v>784800</v>
      </c>
      <c r="G28" s="264">
        <v>699800</v>
      </c>
      <c r="H28" s="264">
        <v>699800</v>
      </c>
      <c r="I28" s="499">
        <v>784800</v>
      </c>
      <c r="J28" s="499">
        <v>828800</v>
      </c>
      <c r="K28" s="499">
        <v>995800</v>
      </c>
    </row>
    <row r="29" spans="2:11" x14ac:dyDescent="0.25">
      <c r="B29" s="263" t="s">
        <v>240</v>
      </c>
      <c r="C29" s="263" t="s">
        <v>40</v>
      </c>
      <c r="D29" s="264">
        <v>665600</v>
      </c>
      <c r="E29" s="264">
        <v>799615</v>
      </c>
      <c r="F29" s="502">
        <v>821615</v>
      </c>
      <c r="G29" s="264">
        <v>655600</v>
      </c>
      <c r="H29" s="264">
        <v>689600</v>
      </c>
      <c r="I29" s="502">
        <v>821615</v>
      </c>
      <c r="J29" s="502">
        <v>832577</v>
      </c>
      <c r="K29" s="502">
        <v>954577</v>
      </c>
    </row>
    <row r="30" spans="2:11" x14ac:dyDescent="0.25">
      <c r="B30" s="263" t="s">
        <v>241</v>
      </c>
      <c r="C30" s="263" t="s">
        <v>41</v>
      </c>
      <c r="D30" s="264">
        <v>59000</v>
      </c>
      <c r="E30" s="264">
        <v>50000</v>
      </c>
      <c r="F30" s="499">
        <v>60000</v>
      </c>
      <c r="G30" s="264">
        <v>55000</v>
      </c>
      <c r="H30" s="264">
        <v>55000</v>
      </c>
      <c r="I30" s="499">
        <v>60000</v>
      </c>
      <c r="J30" s="499">
        <v>75000</v>
      </c>
      <c r="K30" s="499">
        <v>80000</v>
      </c>
    </row>
    <row r="31" spans="2:11" x14ac:dyDescent="0.25">
      <c r="B31" s="263" t="s">
        <v>242</v>
      </c>
      <c r="C31" s="263" t="s">
        <v>42</v>
      </c>
      <c r="D31" s="264">
        <v>236000</v>
      </c>
      <c r="E31" s="264">
        <v>231000</v>
      </c>
      <c r="F31" s="499">
        <v>231000</v>
      </c>
      <c r="G31" s="264">
        <v>236000</v>
      </c>
      <c r="H31" s="264">
        <v>236000</v>
      </c>
      <c r="I31" s="499">
        <v>231000</v>
      </c>
      <c r="J31" s="499">
        <v>246000</v>
      </c>
      <c r="K31" s="499">
        <v>261000</v>
      </c>
    </row>
    <row r="32" spans="2:11" x14ac:dyDescent="0.25">
      <c r="B32" s="263" t="s">
        <v>243</v>
      </c>
      <c r="C32" s="263" t="s">
        <v>43</v>
      </c>
      <c r="D32" s="264">
        <v>195000</v>
      </c>
      <c r="E32" s="264">
        <v>205000</v>
      </c>
      <c r="F32" s="499">
        <v>205000</v>
      </c>
      <c r="G32" s="264">
        <v>195000</v>
      </c>
      <c r="H32" s="264">
        <v>195000</v>
      </c>
      <c r="I32" s="499">
        <v>205000</v>
      </c>
      <c r="J32" s="499">
        <v>205000</v>
      </c>
      <c r="K32" s="499">
        <v>205000</v>
      </c>
    </row>
    <row r="33" spans="2:11" x14ac:dyDescent="0.25">
      <c r="B33" s="263" t="s">
        <v>244</v>
      </c>
      <c r="C33" s="263" t="s">
        <v>44</v>
      </c>
      <c r="D33" s="264">
        <v>55000</v>
      </c>
      <c r="E33" s="264">
        <v>25000</v>
      </c>
      <c r="F33" s="499">
        <v>25000</v>
      </c>
      <c r="G33" s="264">
        <v>75000</v>
      </c>
      <c r="H33" s="264">
        <v>75000</v>
      </c>
      <c r="I33" s="499">
        <v>25000</v>
      </c>
      <c r="J33" s="499">
        <v>20000</v>
      </c>
      <c r="K33" s="499">
        <v>20000</v>
      </c>
    </row>
    <row r="34" spans="2:11" x14ac:dyDescent="0.25">
      <c r="B34" s="263" t="s">
        <v>245</v>
      </c>
      <c r="C34" s="263" t="s">
        <v>45</v>
      </c>
      <c r="D34" s="264">
        <v>1027881</v>
      </c>
      <c r="E34" s="264">
        <v>1034937</v>
      </c>
      <c r="F34" s="499">
        <v>1107937</v>
      </c>
      <c r="G34" s="264">
        <v>1047890</v>
      </c>
      <c r="H34" s="264">
        <v>1047890</v>
      </c>
      <c r="I34" s="499">
        <v>1107937</v>
      </c>
      <c r="J34" s="499">
        <v>1279937</v>
      </c>
      <c r="K34" s="499">
        <v>1259937</v>
      </c>
    </row>
    <row r="35" spans="2:11" x14ac:dyDescent="0.25">
      <c r="B35" s="263" t="s">
        <v>246</v>
      </c>
      <c r="C35" s="263" t="s">
        <v>46</v>
      </c>
      <c r="D35" s="264">
        <v>250000</v>
      </c>
      <c r="E35" s="264">
        <v>250000</v>
      </c>
      <c r="F35" s="499">
        <v>280000</v>
      </c>
      <c r="G35" s="264">
        <v>250000</v>
      </c>
      <c r="H35" s="264">
        <v>250000</v>
      </c>
      <c r="I35" s="499">
        <v>280000</v>
      </c>
      <c r="J35" s="499">
        <v>316155.84999999998</v>
      </c>
      <c r="K35" s="499">
        <v>344376.85</v>
      </c>
    </row>
    <row r="36" spans="2:11" x14ac:dyDescent="0.25">
      <c r="B36" s="263" t="s">
        <v>247</v>
      </c>
      <c r="C36" s="263" t="s">
        <v>47</v>
      </c>
      <c r="D36" s="264">
        <v>599680</v>
      </c>
      <c r="E36" s="264">
        <v>564680</v>
      </c>
      <c r="F36" s="499">
        <v>564680</v>
      </c>
      <c r="G36" s="264">
        <v>599680</v>
      </c>
      <c r="H36" s="264">
        <v>599680</v>
      </c>
      <c r="I36" s="499">
        <v>564680</v>
      </c>
      <c r="J36" s="499">
        <v>584680</v>
      </c>
      <c r="K36" s="499">
        <v>617680</v>
      </c>
    </row>
    <row r="37" spans="2:11" ht="24" x14ac:dyDescent="0.25">
      <c r="B37" s="261" t="s">
        <v>248</v>
      </c>
      <c r="C37" s="261" t="s">
        <v>249</v>
      </c>
      <c r="D37" s="262">
        <f t="shared" ref="D37:K37" si="16">D38</f>
        <v>0</v>
      </c>
      <c r="E37" s="262">
        <f t="shared" si="16"/>
        <v>15000</v>
      </c>
      <c r="F37" s="500">
        <f t="shared" si="16"/>
        <v>15000</v>
      </c>
      <c r="G37" s="262">
        <f t="shared" si="16"/>
        <v>0</v>
      </c>
      <c r="H37" s="262">
        <f t="shared" si="16"/>
        <v>0</v>
      </c>
      <c r="I37" s="500">
        <f t="shared" si="16"/>
        <v>15000</v>
      </c>
      <c r="J37" s="500">
        <f t="shared" si="16"/>
        <v>1200</v>
      </c>
      <c r="K37" s="500">
        <f t="shared" si="16"/>
        <v>1200</v>
      </c>
    </row>
    <row r="38" spans="2:11" x14ac:dyDescent="0.25">
      <c r="B38" s="263" t="s">
        <v>250</v>
      </c>
      <c r="C38" s="263" t="s">
        <v>249</v>
      </c>
      <c r="D38" s="264"/>
      <c r="E38" s="264">
        <v>15000</v>
      </c>
      <c r="F38" s="499">
        <v>15000</v>
      </c>
      <c r="G38" s="264">
        <v>0</v>
      </c>
      <c r="H38" s="264">
        <v>0</v>
      </c>
      <c r="I38" s="499">
        <v>15000</v>
      </c>
      <c r="J38" s="499">
        <v>1200</v>
      </c>
      <c r="K38" s="499">
        <v>1200</v>
      </c>
    </row>
    <row r="39" spans="2:11" x14ac:dyDescent="0.25">
      <c r="B39" s="261" t="s">
        <v>251</v>
      </c>
      <c r="C39" s="261" t="s">
        <v>54</v>
      </c>
      <c r="D39" s="262">
        <f t="shared" ref="D39:I39" si="17">SUM(D40:D46)</f>
        <v>452460</v>
      </c>
      <c r="E39" s="262">
        <f t="shared" si="17"/>
        <v>479460</v>
      </c>
      <c r="F39" s="500">
        <f t="shared" si="17"/>
        <v>499460</v>
      </c>
      <c r="G39" s="262">
        <f t="shared" si="17"/>
        <v>456460</v>
      </c>
      <c r="H39" s="262">
        <f t="shared" si="17"/>
        <v>456460</v>
      </c>
      <c r="I39" s="500">
        <f t="shared" si="17"/>
        <v>499460</v>
      </c>
      <c r="J39" s="500">
        <f t="shared" ref="J39:K39" si="18">SUM(J40:J46)</f>
        <v>516660</v>
      </c>
      <c r="K39" s="500">
        <f t="shared" si="18"/>
        <v>554200</v>
      </c>
    </row>
    <row r="40" spans="2:11" ht="21" x14ac:dyDescent="0.25">
      <c r="B40" s="263" t="s">
        <v>252</v>
      </c>
      <c r="C40" s="263" t="s">
        <v>253</v>
      </c>
      <c r="D40" s="264">
        <v>75000</v>
      </c>
      <c r="E40" s="264">
        <v>73000</v>
      </c>
      <c r="F40" s="499">
        <v>73000</v>
      </c>
      <c r="G40" s="264">
        <v>59000</v>
      </c>
      <c r="H40" s="264">
        <v>59000</v>
      </c>
      <c r="I40" s="499">
        <v>73000</v>
      </c>
      <c r="J40" s="499">
        <v>73000</v>
      </c>
      <c r="K40" s="499">
        <v>73000</v>
      </c>
    </row>
    <row r="41" spans="2:11" x14ac:dyDescent="0.25">
      <c r="B41" s="263" t="s">
        <v>254</v>
      </c>
      <c r="C41" s="263" t="s">
        <v>255</v>
      </c>
      <c r="D41" s="264">
        <v>300000</v>
      </c>
      <c r="E41" s="264">
        <v>274000</v>
      </c>
      <c r="F41" s="499">
        <v>274000</v>
      </c>
      <c r="G41" s="264">
        <v>300000</v>
      </c>
      <c r="H41" s="264">
        <v>300000</v>
      </c>
      <c r="I41" s="499">
        <v>274000</v>
      </c>
      <c r="J41" s="499">
        <v>274000</v>
      </c>
      <c r="K41" s="499">
        <v>302000</v>
      </c>
    </row>
    <row r="42" spans="2:11" x14ac:dyDescent="0.25">
      <c r="B42" s="263" t="s">
        <v>256</v>
      </c>
      <c r="C42" s="263" t="s">
        <v>51</v>
      </c>
      <c r="D42" s="264">
        <v>10000</v>
      </c>
      <c r="E42" s="264">
        <v>5000</v>
      </c>
      <c r="F42" s="499">
        <v>25000</v>
      </c>
      <c r="G42" s="264">
        <v>10000</v>
      </c>
      <c r="H42" s="264">
        <v>10000</v>
      </c>
      <c r="I42" s="499">
        <v>25000</v>
      </c>
      <c r="J42" s="499">
        <v>25000</v>
      </c>
      <c r="K42" s="499">
        <v>25000</v>
      </c>
    </row>
    <row r="43" spans="2:11" x14ac:dyDescent="0.25">
      <c r="B43" s="263" t="s">
        <v>257</v>
      </c>
      <c r="C43" s="263" t="s">
        <v>258</v>
      </c>
      <c r="D43" s="264">
        <v>45000</v>
      </c>
      <c r="E43" s="264">
        <v>42000</v>
      </c>
      <c r="F43" s="499">
        <v>42000</v>
      </c>
      <c r="G43" s="264">
        <v>65000</v>
      </c>
      <c r="H43" s="264">
        <v>65000</v>
      </c>
      <c r="I43" s="499">
        <v>42000</v>
      </c>
      <c r="J43" s="499">
        <v>53200</v>
      </c>
      <c r="K43" s="499">
        <v>55200</v>
      </c>
    </row>
    <row r="44" spans="2:11" x14ac:dyDescent="0.25">
      <c r="B44" s="263" t="s">
        <v>259</v>
      </c>
      <c r="C44" s="263" t="s">
        <v>53</v>
      </c>
      <c r="D44" s="264">
        <v>18460</v>
      </c>
      <c r="E44" s="264">
        <v>19460</v>
      </c>
      <c r="F44" s="499">
        <v>19460</v>
      </c>
      <c r="G44" s="264">
        <v>18460</v>
      </c>
      <c r="H44" s="264">
        <v>18460</v>
      </c>
      <c r="I44" s="499">
        <v>19460</v>
      </c>
      <c r="J44" s="499">
        <v>17460</v>
      </c>
      <c r="K44" s="499">
        <v>22000</v>
      </c>
    </row>
    <row r="45" spans="2:11" x14ac:dyDescent="0.25">
      <c r="B45" s="263" t="s">
        <v>260</v>
      </c>
      <c r="C45" s="263" t="s">
        <v>261</v>
      </c>
      <c r="D45" s="264">
        <v>0</v>
      </c>
      <c r="E45" s="264">
        <v>60000</v>
      </c>
      <c r="F45" s="499">
        <v>60000</v>
      </c>
      <c r="G45" s="264"/>
      <c r="H45" s="264"/>
      <c r="I45" s="499">
        <v>60000</v>
      </c>
      <c r="J45" s="499">
        <v>60000</v>
      </c>
      <c r="K45" s="499">
        <v>60000</v>
      </c>
    </row>
    <row r="46" spans="2:11" x14ac:dyDescent="0.25">
      <c r="B46" s="263" t="s">
        <v>262</v>
      </c>
      <c r="C46" s="263" t="s">
        <v>54</v>
      </c>
      <c r="D46" s="264">
        <v>4000</v>
      </c>
      <c r="E46" s="264">
        <v>6000</v>
      </c>
      <c r="F46" s="499">
        <v>6000</v>
      </c>
      <c r="G46" s="264">
        <v>4000</v>
      </c>
      <c r="H46" s="264">
        <v>4000</v>
      </c>
      <c r="I46" s="499">
        <v>6000</v>
      </c>
      <c r="J46" s="499">
        <v>14000</v>
      </c>
      <c r="K46" s="499">
        <v>17000</v>
      </c>
    </row>
    <row r="47" spans="2:11" ht="13.2" x14ac:dyDescent="0.25">
      <c r="B47" s="259" t="s">
        <v>263</v>
      </c>
      <c r="C47" s="259" t="s">
        <v>264</v>
      </c>
      <c r="D47" s="260">
        <f t="shared" ref="D47:I47" si="19">D48+D50</f>
        <v>25000</v>
      </c>
      <c r="E47" s="260">
        <f t="shared" si="19"/>
        <v>26000</v>
      </c>
      <c r="F47" s="501">
        <f t="shared" si="19"/>
        <v>26000</v>
      </c>
      <c r="G47" s="260">
        <f t="shared" si="19"/>
        <v>25000</v>
      </c>
      <c r="H47" s="260">
        <f t="shared" si="19"/>
        <v>25000</v>
      </c>
      <c r="I47" s="501">
        <f t="shared" si="19"/>
        <v>26000</v>
      </c>
      <c r="J47" s="501">
        <f t="shared" ref="J47:K47" si="20">J48+J50</f>
        <v>26000</v>
      </c>
      <c r="K47" s="501">
        <f t="shared" si="20"/>
        <v>28000</v>
      </c>
    </row>
    <row r="48" spans="2:11" x14ac:dyDescent="0.25">
      <c r="B48" s="261" t="s">
        <v>265</v>
      </c>
      <c r="C48" s="261" t="s">
        <v>266</v>
      </c>
      <c r="D48" s="262">
        <f t="shared" ref="D48:K48" si="21">SUM(D49)</f>
        <v>0</v>
      </c>
      <c r="E48" s="262">
        <f t="shared" si="21"/>
        <v>0</v>
      </c>
      <c r="F48" s="500">
        <f t="shared" si="21"/>
        <v>0</v>
      </c>
      <c r="G48" s="262">
        <f t="shared" si="21"/>
        <v>0</v>
      </c>
      <c r="H48" s="262">
        <f t="shared" si="21"/>
        <v>0</v>
      </c>
      <c r="I48" s="500">
        <f t="shared" si="21"/>
        <v>0</v>
      </c>
      <c r="J48" s="500">
        <f t="shared" si="21"/>
        <v>0</v>
      </c>
      <c r="K48" s="500">
        <f t="shared" si="21"/>
        <v>0</v>
      </c>
    </row>
    <row r="49" spans="2:11" ht="31.2" x14ac:dyDescent="0.25">
      <c r="B49" s="263" t="s">
        <v>267</v>
      </c>
      <c r="C49" s="263" t="s">
        <v>268</v>
      </c>
      <c r="D49" s="264"/>
      <c r="E49" s="264"/>
      <c r="F49" s="499"/>
      <c r="G49" s="264"/>
      <c r="H49" s="264"/>
      <c r="I49" s="499"/>
      <c r="J49" s="499"/>
      <c r="K49" s="499"/>
    </row>
    <row r="50" spans="2:11" x14ac:dyDescent="0.25">
      <c r="B50" s="261" t="s">
        <v>269</v>
      </c>
      <c r="C50" s="261" t="s">
        <v>270</v>
      </c>
      <c r="D50" s="262">
        <f t="shared" ref="D50:I50" si="22">SUM(D51:D54)</f>
        <v>25000</v>
      </c>
      <c r="E50" s="262">
        <f t="shared" si="22"/>
        <v>26000</v>
      </c>
      <c r="F50" s="500">
        <f t="shared" si="22"/>
        <v>26000</v>
      </c>
      <c r="G50" s="262">
        <f t="shared" si="22"/>
        <v>25000</v>
      </c>
      <c r="H50" s="262">
        <f t="shared" si="22"/>
        <v>25000</v>
      </c>
      <c r="I50" s="500">
        <f t="shared" si="22"/>
        <v>26000</v>
      </c>
      <c r="J50" s="500">
        <f t="shared" ref="J50:K50" si="23">SUM(J51:J54)</f>
        <v>26000</v>
      </c>
      <c r="K50" s="500">
        <f t="shared" si="23"/>
        <v>28000</v>
      </c>
    </row>
    <row r="51" spans="2:11" x14ac:dyDescent="0.25">
      <c r="B51" s="263" t="s">
        <v>271</v>
      </c>
      <c r="C51" s="263" t="s">
        <v>272</v>
      </c>
      <c r="D51" s="264">
        <v>22950</v>
      </c>
      <c r="E51" s="264">
        <v>22950</v>
      </c>
      <c r="F51" s="499">
        <v>22950</v>
      </c>
      <c r="G51" s="264">
        <v>22950</v>
      </c>
      <c r="H51" s="264">
        <v>22950</v>
      </c>
      <c r="I51" s="499">
        <v>22950</v>
      </c>
      <c r="J51" s="499">
        <v>21950</v>
      </c>
      <c r="K51" s="499">
        <v>24950</v>
      </c>
    </row>
    <row r="52" spans="2:11" ht="21" x14ac:dyDescent="0.25">
      <c r="B52" s="263" t="s">
        <v>273</v>
      </c>
      <c r="C52" s="263" t="s">
        <v>274</v>
      </c>
      <c r="D52" s="264">
        <v>2000</v>
      </c>
      <c r="E52" s="264">
        <v>2650</v>
      </c>
      <c r="F52" s="499">
        <v>2650</v>
      </c>
      <c r="G52" s="264">
        <v>2000</v>
      </c>
      <c r="H52" s="264">
        <v>2000</v>
      </c>
      <c r="I52" s="499">
        <v>2650</v>
      </c>
      <c r="J52" s="499">
        <v>3650</v>
      </c>
      <c r="K52" s="499">
        <v>2650</v>
      </c>
    </row>
    <row r="53" spans="2:11" x14ac:dyDescent="0.25">
      <c r="B53" s="263" t="s">
        <v>275</v>
      </c>
      <c r="C53" s="263" t="s">
        <v>276</v>
      </c>
      <c r="D53" s="264">
        <v>50</v>
      </c>
      <c r="E53" s="264">
        <v>400</v>
      </c>
      <c r="F53" s="499">
        <v>400</v>
      </c>
      <c r="G53" s="264">
        <v>50</v>
      </c>
      <c r="H53" s="264">
        <v>50</v>
      </c>
      <c r="I53" s="499">
        <v>400</v>
      </c>
      <c r="J53" s="499">
        <v>400</v>
      </c>
      <c r="K53" s="499">
        <v>400</v>
      </c>
    </row>
    <row r="54" spans="2:11" x14ac:dyDescent="0.25">
      <c r="B54" s="263" t="s">
        <v>277</v>
      </c>
      <c r="C54" s="263" t="s">
        <v>56</v>
      </c>
      <c r="D54" s="264"/>
      <c r="E54" s="264"/>
      <c r="F54" s="499"/>
      <c r="G54" s="264"/>
      <c r="H54" s="264"/>
      <c r="I54" s="499"/>
      <c r="J54" s="499"/>
      <c r="K54" s="499"/>
    </row>
    <row r="55" spans="2:11" ht="26.4" x14ac:dyDescent="0.25">
      <c r="B55" s="259">
        <v>36</v>
      </c>
      <c r="C55" s="259" t="s">
        <v>278</v>
      </c>
      <c r="D55" s="260">
        <f t="shared" ref="D55:K55" si="24">D56</f>
        <v>0</v>
      </c>
      <c r="E55" s="260">
        <f t="shared" si="24"/>
        <v>0</v>
      </c>
      <c r="F55" s="501">
        <f t="shared" si="24"/>
        <v>0</v>
      </c>
      <c r="G55" s="260">
        <f t="shared" si="24"/>
        <v>0</v>
      </c>
      <c r="H55" s="260">
        <f t="shared" si="24"/>
        <v>0</v>
      </c>
      <c r="I55" s="501">
        <f t="shared" si="24"/>
        <v>0</v>
      </c>
      <c r="J55" s="501">
        <f t="shared" si="24"/>
        <v>0</v>
      </c>
      <c r="K55" s="501">
        <f t="shared" si="24"/>
        <v>0</v>
      </c>
    </row>
    <row r="56" spans="2:11" ht="24" x14ac:dyDescent="0.25">
      <c r="B56" s="261" t="s">
        <v>279</v>
      </c>
      <c r="C56" s="261" t="s">
        <v>142</v>
      </c>
      <c r="D56" s="262">
        <f t="shared" ref="D56:I56" si="25">D57+D58+D59+D60</f>
        <v>0</v>
      </c>
      <c r="E56" s="262">
        <f t="shared" si="25"/>
        <v>0</v>
      </c>
      <c r="F56" s="500">
        <f t="shared" si="25"/>
        <v>0</v>
      </c>
      <c r="G56" s="262">
        <f t="shared" si="25"/>
        <v>0</v>
      </c>
      <c r="H56" s="262">
        <f t="shared" si="25"/>
        <v>0</v>
      </c>
      <c r="I56" s="500">
        <f t="shared" si="25"/>
        <v>0</v>
      </c>
      <c r="J56" s="500">
        <f t="shared" ref="J56:K56" si="26">J57+J58+J59+J60</f>
        <v>0</v>
      </c>
      <c r="K56" s="500">
        <f t="shared" si="26"/>
        <v>0</v>
      </c>
    </row>
    <row r="57" spans="2:11" ht="21" x14ac:dyDescent="0.25">
      <c r="B57" s="263" t="s">
        <v>280</v>
      </c>
      <c r="C57" s="263" t="s">
        <v>143</v>
      </c>
      <c r="D57" s="264">
        <v>0</v>
      </c>
      <c r="E57" s="264">
        <v>0</v>
      </c>
      <c r="F57" s="499">
        <v>0</v>
      </c>
      <c r="G57" s="264">
        <v>0</v>
      </c>
      <c r="H57" s="264">
        <v>0</v>
      </c>
      <c r="I57" s="499">
        <v>0</v>
      </c>
      <c r="J57" s="499">
        <v>0</v>
      </c>
      <c r="K57" s="499">
        <v>0</v>
      </c>
    </row>
    <row r="58" spans="2:11" ht="21" x14ac:dyDescent="0.25">
      <c r="B58" s="263" t="s">
        <v>281</v>
      </c>
      <c r="C58" s="263" t="s">
        <v>144</v>
      </c>
      <c r="D58" s="264">
        <v>0</v>
      </c>
      <c r="E58" s="264">
        <v>0</v>
      </c>
      <c r="F58" s="499">
        <v>0</v>
      </c>
      <c r="G58" s="264">
        <v>0</v>
      </c>
      <c r="H58" s="264">
        <v>0</v>
      </c>
      <c r="I58" s="499">
        <v>0</v>
      </c>
      <c r="J58" s="499">
        <v>0</v>
      </c>
      <c r="K58" s="499">
        <v>0</v>
      </c>
    </row>
    <row r="59" spans="2:11" ht="21" x14ac:dyDescent="0.25">
      <c r="B59" s="263" t="s">
        <v>282</v>
      </c>
      <c r="C59" s="263" t="s">
        <v>145</v>
      </c>
      <c r="D59" s="264">
        <v>0</v>
      </c>
      <c r="E59" s="264">
        <v>0</v>
      </c>
      <c r="F59" s="499">
        <v>0</v>
      </c>
      <c r="G59" s="264">
        <v>0</v>
      </c>
      <c r="H59" s="264">
        <v>0</v>
      </c>
      <c r="I59" s="499">
        <v>0</v>
      </c>
      <c r="J59" s="499">
        <v>0</v>
      </c>
      <c r="K59" s="499">
        <v>0</v>
      </c>
    </row>
    <row r="60" spans="2:11" ht="21" x14ac:dyDescent="0.25">
      <c r="B60" s="263" t="s">
        <v>283</v>
      </c>
      <c r="C60" s="263" t="s">
        <v>146</v>
      </c>
      <c r="D60" s="264">
        <v>0</v>
      </c>
      <c r="E60" s="264">
        <v>0</v>
      </c>
      <c r="F60" s="499">
        <v>0</v>
      </c>
      <c r="G60" s="264">
        <v>0</v>
      </c>
      <c r="H60" s="264">
        <v>0</v>
      </c>
      <c r="I60" s="499">
        <v>0</v>
      </c>
      <c r="J60" s="499">
        <v>0</v>
      </c>
      <c r="K60" s="499">
        <v>0</v>
      </c>
    </row>
    <row r="61" spans="2:11" ht="39.6" x14ac:dyDescent="0.25">
      <c r="B61" s="259" t="s">
        <v>284</v>
      </c>
      <c r="C61" s="259" t="s">
        <v>285</v>
      </c>
      <c r="D61" s="260">
        <f t="shared" ref="D61:K61" si="27">D62</f>
        <v>0</v>
      </c>
      <c r="E61" s="260">
        <f t="shared" si="27"/>
        <v>0</v>
      </c>
      <c r="F61" s="501">
        <f t="shared" si="27"/>
        <v>0</v>
      </c>
      <c r="G61" s="260">
        <f t="shared" si="27"/>
        <v>0</v>
      </c>
      <c r="H61" s="260">
        <f t="shared" si="27"/>
        <v>0</v>
      </c>
      <c r="I61" s="501">
        <f t="shared" si="27"/>
        <v>0</v>
      </c>
      <c r="J61" s="501">
        <f t="shared" si="27"/>
        <v>0</v>
      </c>
      <c r="K61" s="501">
        <f t="shared" si="27"/>
        <v>0</v>
      </c>
    </row>
    <row r="62" spans="2:11" ht="24" x14ac:dyDescent="0.25">
      <c r="B62" s="261" t="s">
        <v>286</v>
      </c>
      <c r="C62" s="261" t="s">
        <v>287</v>
      </c>
      <c r="D62" s="260">
        <f t="shared" ref="D62:I62" si="28">D63+D65</f>
        <v>0</v>
      </c>
      <c r="E62" s="260">
        <f t="shared" si="28"/>
        <v>0</v>
      </c>
      <c r="F62" s="501">
        <f t="shared" si="28"/>
        <v>0</v>
      </c>
      <c r="G62" s="260">
        <f t="shared" si="28"/>
        <v>0</v>
      </c>
      <c r="H62" s="260">
        <f t="shared" si="28"/>
        <v>0</v>
      </c>
      <c r="I62" s="501">
        <f t="shared" si="28"/>
        <v>0</v>
      </c>
      <c r="J62" s="501">
        <f t="shared" ref="J62:K62" si="29">J63+J65</f>
        <v>0</v>
      </c>
      <c r="K62" s="501">
        <f t="shared" si="29"/>
        <v>0</v>
      </c>
    </row>
    <row r="63" spans="2:11" x14ac:dyDescent="0.25">
      <c r="B63" s="263" t="s">
        <v>288</v>
      </c>
      <c r="C63" s="263" t="s">
        <v>289</v>
      </c>
      <c r="D63" s="262">
        <f t="shared" ref="D63:K63" si="30">D64</f>
        <v>0</v>
      </c>
      <c r="E63" s="262">
        <f t="shared" si="30"/>
        <v>0</v>
      </c>
      <c r="F63" s="500">
        <f t="shared" si="30"/>
        <v>0</v>
      </c>
      <c r="G63" s="262">
        <f t="shared" si="30"/>
        <v>0</v>
      </c>
      <c r="H63" s="262">
        <f t="shared" si="30"/>
        <v>0</v>
      </c>
      <c r="I63" s="500">
        <f t="shared" si="30"/>
        <v>0</v>
      </c>
      <c r="J63" s="500">
        <f t="shared" si="30"/>
        <v>0</v>
      </c>
      <c r="K63" s="500">
        <f t="shared" si="30"/>
        <v>0</v>
      </c>
    </row>
    <row r="64" spans="2:11" x14ac:dyDescent="0.25">
      <c r="B64" s="263" t="s">
        <v>290</v>
      </c>
      <c r="C64" s="263" t="s">
        <v>291</v>
      </c>
      <c r="D64" s="264"/>
      <c r="E64" s="264"/>
      <c r="F64" s="499"/>
      <c r="G64" s="264"/>
      <c r="H64" s="264"/>
      <c r="I64" s="499"/>
      <c r="J64" s="499"/>
      <c r="K64" s="499"/>
    </row>
    <row r="65" spans="2:11" ht="21" x14ac:dyDescent="0.25">
      <c r="B65" s="266">
        <v>3723</v>
      </c>
      <c r="C65" s="263" t="s">
        <v>292</v>
      </c>
      <c r="D65" s="262"/>
      <c r="E65" s="262"/>
      <c r="F65" s="500"/>
      <c r="G65" s="262"/>
      <c r="H65" s="262"/>
      <c r="I65" s="500"/>
      <c r="J65" s="500"/>
      <c r="K65" s="500"/>
    </row>
    <row r="66" spans="2:11" ht="13.2" x14ac:dyDescent="0.25">
      <c r="B66" s="267" t="s">
        <v>293</v>
      </c>
      <c r="C66" s="259" t="s">
        <v>294</v>
      </c>
      <c r="D66" s="260">
        <f t="shared" ref="D66:K66" si="31">D67</f>
        <v>0</v>
      </c>
      <c r="E66" s="260">
        <f t="shared" si="31"/>
        <v>400000</v>
      </c>
      <c r="F66" s="501">
        <f t="shared" si="31"/>
        <v>400000</v>
      </c>
      <c r="G66" s="260">
        <f t="shared" si="31"/>
        <v>0</v>
      </c>
      <c r="H66" s="260">
        <f t="shared" si="31"/>
        <v>0</v>
      </c>
      <c r="I66" s="501">
        <f t="shared" si="31"/>
        <v>400000</v>
      </c>
      <c r="J66" s="501">
        <f t="shared" si="31"/>
        <v>400000</v>
      </c>
      <c r="K66" s="501">
        <f t="shared" si="31"/>
        <v>400000</v>
      </c>
    </row>
    <row r="67" spans="2:11" x14ac:dyDescent="0.25">
      <c r="B67" s="265">
        <v>383</v>
      </c>
      <c r="C67" s="261" t="s">
        <v>295</v>
      </c>
      <c r="D67" s="264">
        <f t="shared" ref="D67:I67" si="32">D68+D69</f>
        <v>0</v>
      </c>
      <c r="E67" s="264">
        <f t="shared" si="32"/>
        <v>400000</v>
      </c>
      <c r="F67" s="499">
        <f t="shared" si="32"/>
        <v>400000</v>
      </c>
      <c r="G67" s="264">
        <f t="shared" si="32"/>
        <v>0</v>
      </c>
      <c r="H67" s="264">
        <f t="shared" si="32"/>
        <v>0</v>
      </c>
      <c r="I67" s="499">
        <f t="shared" si="32"/>
        <v>400000</v>
      </c>
      <c r="J67" s="499">
        <f t="shared" ref="J67:K67" si="33">J68+J69</f>
        <v>400000</v>
      </c>
      <c r="K67" s="499">
        <f t="shared" si="33"/>
        <v>400000</v>
      </c>
    </row>
    <row r="68" spans="2:11" x14ac:dyDescent="0.25">
      <c r="B68" s="266">
        <v>3831</v>
      </c>
      <c r="C68" s="263" t="s">
        <v>296</v>
      </c>
      <c r="D68" s="262">
        <v>0</v>
      </c>
      <c r="E68" s="86">
        <v>400000</v>
      </c>
      <c r="F68" s="503">
        <v>400000</v>
      </c>
      <c r="G68" s="262"/>
      <c r="H68" s="262"/>
      <c r="I68" s="503">
        <v>400000</v>
      </c>
      <c r="J68" s="503">
        <v>400000</v>
      </c>
      <c r="K68" s="503">
        <v>400000</v>
      </c>
    </row>
    <row r="69" spans="2:11" x14ac:dyDescent="0.25">
      <c r="B69" s="266">
        <v>3835</v>
      </c>
      <c r="C69" s="263" t="s">
        <v>399</v>
      </c>
      <c r="D69" s="262">
        <v>0</v>
      </c>
      <c r="E69" s="262">
        <v>0</v>
      </c>
      <c r="F69" s="500">
        <v>0</v>
      </c>
      <c r="G69" s="262">
        <v>0</v>
      </c>
      <c r="H69" s="262">
        <v>0</v>
      </c>
      <c r="I69" s="500">
        <v>0</v>
      </c>
      <c r="J69" s="500">
        <v>0</v>
      </c>
      <c r="K69" s="500">
        <v>0</v>
      </c>
    </row>
    <row r="70" spans="2:11" ht="26.4" x14ac:dyDescent="0.25">
      <c r="B70" s="259" t="s">
        <v>298</v>
      </c>
      <c r="C70" s="259" t="s">
        <v>299</v>
      </c>
      <c r="D70" s="260">
        <f t="shared" ref="D70:I70" si="34">D71+D77+D99+D102+D105</f>
        <v>1750000</v>
      </c>
      <c r="E70" s="260">
        <f t="shared" si="34"/>
        <v>1892000</v>
      </c>
      <c r="F70" s="501">
        <f t="shared" si="34"/>
        <v>2141000</v>
      </c>
      <c r="G70" s="260">
        <f t="shared" si="34"/>
        <v>300000</v>
      </c>
      <c r="H70" s="260">
        <f t="shared" si="34"/>
        <v>3399658</v>
      </c>
      <c r="I70" s="501">
        <f t="shared" si="34"/>
        <v>2611000</v>
      </c>
      <c r="J70" s="501">
        <f t="shared" ref="J70:K70" si="35">J71+J77+J99+J102+J105</f>
        <v>2200802</v>
      </c>
      <c r="K70" s="501">
        <f t="shared" si="35"/>
        <v>2241922</v>
      </c>
    </row>
    <row r="71" spans="2:11" ht="26.4" x14ac:dyDescent="0.25">
      <c r="B71" s="259" t="s">
        <v>300</v>
      </c>
      <c r="C71" s="259" t="s">
        <v>301</v>
      </c>
      <c r="D71" s="262">
        <f t="shared" ref="D71:I71" si="36">D72+D74</f>
        <v>0</v>
      </c>
      <c r="E71" s="262">
        <f t="shared" si="36"/>
        <v>0</v>
      </c>
      <c r="F71" s="500">
        <f t="shared" si="36"/>
        <v>32000</v>
      </c>
      <c r="G71" s="262">
        <f t="shared" si="36"/>
        <v>0</v>
      </c>
      <c r="H71" s="262">
        <f t="shared" si="36"/>
        <v>0</v>
      </c>
      <c r="I71" s="500">
        <f t="shared" si="36"/>
        <v>32000</v>
      </c>
      <c r="J71" s="500">
        <f t="shared" ref="J71:K71" si="37">J72+J74</f>
        <v>27032</v>
      </c>
      <c r="K71" s="500">
        <f t="shared" si="37"/>
        <v>27032</v>
      </c>
    </row>
    <row r="72" spans="2:11" x14ac:dyDescent="0.25">
      <c r="B72" s="261" t="s">
        <v>302</v>
      </c>
      <c r="C72" s="261" t="s">
        <v>303</v>
      </c>
      <c r="D72" s="264">
        <f t="shared" ref="D72:K72" si="38">D73</f>
        <v>0</v>
      </c>
      <c r="E72" s="264">
        <f t="shared" si="38"/>
        <v>0</v>
      </c>
      <c r="F72" s="499">
        <f t="shared" si="38"/>
        <v>0</v>
      </c>
      <c r="G72" s="264">
        <f t="shared" si="38"/>
        <v>0</v>
      </c>
      <c r="H72" s="264">
        <f t="shared" si="38"/>
        <v>0</v>
      </c>
      <c r="I72" s="499">
        <f t="shared" si="38"/>
        <v>0</v>
      </c>
      <c r="J72" s="499">
        <f t="shared" si="38"/>
        <v>0</v>
      </c>
      <c r="K72" s="499">
        <f t="shared" si="38"/>
        <v>0</v>
      </c>
    </row>
    <row r="73" spans="2:11" x14ac:dyDescent="0.25">
      <c r="B73" s="263" t="s">
        <v>304</v>
      </c>
      <c r="C73" s="263" t="s">
        <v>187</v>
      </c>
      <c r="D73" s="264"/>
      <c r="E73" s="264"/>
      <c r="F73" s="499"/>
      <c r="G73" s="264"/>
      <c r="H73" s="264"/>
      <c r="I73" s="499"/>
      <c r="J73" s="499"/>
      <c r="K73" s="499"/>
    </row>
    <row r="74" spans="2:11" x14ac:dyDescent="0.25">
      <c r="B74" s="261" t="s">
        <v>305</v>
      </c>
      <c r="C74" s="261" t="s">
        <v>306</v>
      </c>
      <c r="D74" s="264">
        <f t="shared" ref="D74:I74" si="39">D75+D76</f>
        <v>0</v>
      </c>
      <c r="E74" s="264">
        <f t="shared" si="39"/>
        <v>0</v>
      </c>
      <c r="F74" s="499">
        <f t="shared" si="39"/>
        <v>32000</v>
      </c>
      <c r="G74" s="264">
        <f t="shared" si="39"/>
        <v>0</v>
      </c>
      <c r="H74" s="264">
        <f t="shared" si="39"/>
        <v>0</v>
      </c>
      <c r="I74" s="499">
        <f t="shared" si="39"/>
        <v>32000</v>
      </c>
      <c r="J74" s="499">
        <f t="shared" ref="J74:K74" si="40">J75+J76</f>
        <v>27032</v>
      </c>
      <c r="K74" s="499">
        <f t="shared" si="40"/>
        <v>27032</v>
      </c>
    </row>
    <row r="75" spans="2:11" x14ac:dyDescent="0.25">
      <c r="B75" s="263" t="s">
        <v>307</v>
      </c>
      <c r="C75" s="263" t="s">
        <v>77</v>
      </c>
      <c r="D75" s="264">
        <v>0</v>
      </c>
      <c r="E75" s="264">
        <v>0</v>
      </c>
      <c r="F75" s="499">
        <v>32000</v>
      </c>
      <c r="G75" s="264">
        <v>0</v>
      </c>
      <c r="H75" s="264">
        <v>0</v>
      </c>
      <c r="I75" s="499">
        <v>32000</v>
      </c>
      <c r="J75" s="499">
        <v>27032</v>
      </c>
      <c r="K75" s="499">
        <v>27032</v>
      </c>
    </row>
    <row r="76" spans="2:11" x14ac:dyDescent="0.25">
      <c r="B76" s="263" t="s">
        <v>308</v>
      </c>
      <c r="C76" s="263" t="s">
        <v>309</v>
      </c>
      <c r="D76" s="264"/>
      <c r="E76" s="264"/>
      <c r="F76" s="499"/>
      <c r="G76" s="264"/>
      <c r="H76" s="264"/>
      <c r="I76" s="499"/>
      <c r="J76" s="499"/>
      <c r="K76" s="499"/>
    </row>
    <row r="77" spans="2:11" ht="26.4" x14ac:dyDescent="0.25">
      <c r="B77" s="259" t="s">
        <v>310</v>
      </c>
      <c r="C77" s="259" t="s">
        <v>311</v>
      </c>
      <c r="D77" s="262">
        <f t="shared" ref="D77:I77" si="41">D78+D80+D88+D90+D93+D95</f>
        <v>1750000</v>
      </c>
      <c r="E77" s="262">
        <f t="shared" si="41"/>
        <v>1892000</v>
      </c>
      <c r="F77" s="500">
        <f t="shared" si="41"/>
        <v>2109000</v>
      </c>
      <c r="G77" s="262">
        <f t="shared" si="41"/>
        <v>300000</v>
      </c>
      <c r="H77" s="262">
        <f t="shared" si="41"/>
        <v>3399658</v>
      </c>
      <c r="I77" s="500">
        <f t="shared" si="41"/>
        <v>2579000</v>
      </c>
      <c r="J77" s="500">
        <f t="shared" ref="J77:K77" si="42">J78+J80+J88+J90+J93+J95</f>
        <v>2173770</v>
      </c>
      <c r="K77" s="500">
        <f t="shared" si="42"/>
        <v>2214890</v>
      </c>
    </row>
    <row r="78" spans="2:11" x14ac:dyDescent="0.25">
      <c r="B78" s="261" t="s">
        <v>312</v>
      </c>
      <c r="C78" s="261" t="s">
        <v>313</v>
      </c>
      <c r="D78" s="264">
        <f t="shared" ref="D78:K78" si="43">D79</f>
        <v>0</v>
      </c>
      <c r="E78" s="264">
        <f t="shared" si="43"/>
        <v>0</v>
      </c>
      <c r="F78" s="499">
        <f t="shared" si="43"/>
        <v>0</v>
      </c>
      <c r="G78" s="264">
        <f t="shared" si="43"/>
        <v>0</v>
      </c>
      <c r="H78" s="264">
        <f t="shared" si="43"/>
        <v>0</v>
      </c>
      <c r="I78" s="499">
        <f t="shared" si="43"/>
        <v>0</v>
      </c>
      <c r="J78" s="499">
        <f t="shared" si="43"/>
        <v>0</v>
      </c>
      <c r="K78" s="499">
        <f t="shared" si="43"/>
        <v>0</v>
      </c>
    </row>
    <row r="79" spans="2:11" x14ac:dyDescent="0.25">
      <c r="B79" s="263" t="s">
        <v>314</v>
      </c>
      <c r="C79" s="263" t="s">
        <v>193</v>
      </c>
      <c r="D79" s="262"/>
      <c r="E79" s="262"/>
      <c r="F79" s="500"/>
      <c r="G79" s="262"/>
      <c r="H79" s="262"/>
      <c r="I79" s="500"/>
      <c r="J79" s="500"/>
      <c r="K79" s="500"/>
    </row>
    <row r="80" spans="2:11" x14ac:dyDescent="0.25">
      <c r="B80" s="261" t="s">
        <v>315</v>
      </c>
      <c r="C80" s="261" t="s">
        <v>316</v>
      </c>
      <c r="D80" s="84">
        <f t="shared" ref="D80:I80" si="44">D81+D82+D83+D84+D85+D86+D87</f>
        <v>350000</v>
      </c>
      <c r="E80" s="84">
        <f t="shared" si="44"/>
        <v>492000</v>
      </c>
      <c r="F80" s="504">
        <f t="shared" si="44"/>
        <v>709000</v>
      </c>
      <c r="G80" s="84">
        <f t="shared" si="44"/>
        <v>300000</v>
      </c>
      <c r="H80" s="84">
        <f t="shared" si="44"/>
        <v>599658</v>
      </c>
      <c r="I80" s="504">
        <f t="shared" si="44"/>
        <v>1179000</v>
      </c>
      <c r="J80" s="504">
        <f t="shared" ref="J80:K80" si="45">J81+J82+J83+J84+J85+J86+J87</f>
        <v>1233770</v>
      </c>
      <c r="K80" s="504">
        <f t="shared" si="45"/>
        <v>1274890</v>
      </c>
    </row>
    <row r="81" spans="2:11" x14ac:dyDescent="0.25">
      <c r="B81" s="263" t="s">
        <v>317</v>
      </c>
      <c r="C81" s="410" t="s">
        <v>78</v>
      </c>
      <c r="D81" s="86">
        <v>69000</v>
      </c>
      <c r="E81" s="86">
        <v>194000</v>
      </c>
      <c r="F81" s="503">
        <v>210000</v>
      </c>
      <c r="G81" s="86">
        <v>40000</v>
      </c>
      <c r="H81" s="86">
        <v>40000</v>
      </c>
      <c r="I81" s="503">
        <v>210000</v>
      </c>
      <c r="J81" s="503">
        <v>239892</v>
      </c>
      <c r="K81" s="503">
        <v>302502</v>
      </c>
    </row>
    <row r="82" spans="2:11" x14ac:dyDescent="0.25">
      <c r="B82" s="263" t="s">
        <v>318</v>
      </c>
      <c r="C82" s="263" t="s">
        <v>79</v>
      </c>
      <c r="D82" s="264"/>
      <c r="E82" s="264">
        <v>14000</v>
      </c>
      <c r="F82" s="499">
        <v>22000</v>
      </c>
      <c r="G82" s="264">
        <v>0</v>
      </c>
      <c r="H82" s="264"/>
      <c r="I82" s="499">
        <v>22000</v>
      </c>
      <c r="J82" s="499">
        <v>28878</v>
      </c>
      <c r="K82" s="499">
        <v>23878</v>
      </c>
    </row>
    <row r="83" spans="2:11" x14ac:dyDescent="0.25">
      <c r="B83" s="263" t="s">
        <v>319</v>
      </c>
      <c r="C83" s="263" t="s">
        <v>80</v>
      </c>
      <c r="D83" s="264">
        <v>15000</v>
      </c>
      <c r="E83" s="264">
        <v>6000</v>
      </c>
      <c r="F83" s="499">
        <v>6000</v>
      </c>
      <c r="G83" s="264">
        <v>0</v>
      </c>
      <c r="H83" s="264">
        <v>10000</v>
      </c>
      <c r="I83" s="499">
        <v>6000</v>
      </c>
      <c r="J83" s="499">
        <v>12500</v>
      </c>
      <c r="K83" s="499">
        <v>12500</v>
      </c>
    </row>
    <row r="84" spans="2:11" x14ac:dyDescent="0.25">
      <c r="B84" s="263" t="s">
        <v>320</v>
      </c>
      <c r="C84" s="263" t="s">
        <v>81</v>
      </c>
      <c r="D84" s="264">
        <v>266000</v>
      </c>
      <c r="E84" s="264">
        <v>276000</v>
      </c>
      <c r="F84" s="499">
        <v>316000</v>
      </c>
      <c r="G84" s="264">
        <v>260000</v>
      </c>
      <c r="H84" s="264">
        <v>549658</v>
      </c>
      <c r="I84" s="499">
        <v>776000</v>
      </c>
      <c r="J84" s="499">
        <v>787500</v>
      </c>
      <c r="K84" s="499">
        <v>771010</v>
      </c>
    </row>
    <row r="85" spans="2:11" x14ac:dyDescent="0.25">
      <c r="B85" s="263" t="s">
        <v>321</v>
      </c>
      <c r="C85" s="263" t="s">
        <v>82</v>
      </c>
      <c r="D85" s="264">
        <v>0</v>
      </c>
      <c r="E85" s="264">
        <v>0</v>
      </c>
      <c r="F85" s="499">
        <v>0</v>
      </c>
      <c r="G85" s="264"/>
      <c r="H85" s="264"/>
      <c r="I85" s="499">
        <v>0</v>
      </c>
      <c r="J85" s="499">
        <v>0</v>
      </c>
      <c r="K85" s="499">
        <v>0</v>
      </c>
    </row>
    <row r="86" spans="2:11" x14ac:dyDescent="0.25">
      <c r="B86" s="263" t="s">
        <v>322</v>
      </c>
      <c r="C86" s="263" t="s">
        <v>323</v>
      </c>
      <c r="D86" s="262"/>
      <c r="E86" s="262">
        <v>0</v>
      </c>
      <c r="F86" s="500">
        <v>0</v>
      </c>
      <c r="G86" s="262"/>
      <c r="H86" s="262"/>
      <c r="I86" s="500">
        <v>0</v>
      </c>
      <c r="J86" s="500">
        <v>0</v>
      </c>
      <c r="K86" s="500">
        <v>0</v>
      </c>
    </row>
    <row r="87" spans="2:11" x14ac:dyDescent="0.25">
      <c r="B87" s="263" t="s">
        <v>324</v>
      </c>
      <c r="C87" s="263" t="s">
        <v>83</v>
      </c>
      <c r="D87" s="264"/>
      <c r="E87" s="264">
        <v>2000</v>
      </c>
      <c r="F87" s="499">
        <v>155000</v>
      </c>
      <c r="G87" s="264"/>
      <c r="H87" s="264"/>
      <c r="I87" s="499">
        <v>165000</v>
      </c>
      <c r="J87" s="499">
        <v>165000</v>
      </c>
      <c r="K87" s="499">
        <v>165000</v>
      </c>
    </row>
    <row r="88" spans="2:11" x14ac:dyDescent="0.25">
      <c r="B88" s="261" t="s">
        <v>325</v>
      </c>
      <c r="C88" s="261" t="s">
        <v>84</v>
      </c>
      <c r="D88" s="264">
        <f t="shared" ref="D88:K88" si="46">D89</f>
        <v>1400000</v>
      </c>
      <c r="E88" s="264">
        <f t="shared" si="46"/>
        <v>1400000</v>
      </c>
      <c r="F88" s="499">
        <f t="shared" si="46"/>
        <v>1400000</v>
      </c>
      <c r="G88" s="264">
        <f t="shared" si="46"/>
        <v>0</v>
      </c>
      <c r="H88" s="264">
        <f t="shared" si="46"/>
        <v>2800000</v>
      </c>
      <c r="I88" s="499">
        <f t="shared" si="46"/>
        <v>1400000</v>
      </c>
      <c r="J88" s="499">
        <f t="shared" si="46"/>
        <v>940000</v>
      </c>
      <c r="K88" s="499">
        <f t="shared" si="46"/>
        <v>940000</v>
      </c>
    </row>
    <row r="89" spans="2:11" x14ac:dyDescent="0.25">
      <c r="B89" s="263" t="s">
        <v>326</v>
      </c>
      <c r="C89" s="263" t="s">
        <v>90</v>
      </c>
      <c r="D89" s="264">
        <v>1400000</v>
      </c>
      <c r="E89" s="264">
        <v>1400000</v>
      </c>
      <c r="F89" s="499">
        <v>1400000</v>
      </c>
      <c r="G89" s="264">
        <v>0</v>
      </c>
      <c r="H89" s="264">
        <v>2800000</v>
      </c>
      <c r="I89" s="499">
        <v>1400000</v>
      </c>
      <c r="J89" s="499">
        <v>940000</v>
      </c>
      <c r="K89" s="499">
        <v>940000</v>
      </c>
    </row>
    <row r="90" spans="2:11" ht="24" x14ac:dyDescent="0.25">
      <c r="B90" s="261" t="s">
        <v>327</v>
      </c>
      <c r="C90" s="261" t="s">
        <v>328</v>
      </c>
      <c r="D90" s="260">
        <f t="shared" ref="D90:I90" si="47">D91+D92</f>
        <v>0</v>
      </c>
      <c r="E90" s="260">
        <f t="shared" si="47"/>
        <v>0</v>
      </c>
      <c r="F90" s="501">
        <f t="shared" si="47"/>
        <v>0</v>
      </c>
      <c r="G90" s="260">
        <f t="shared" si="47"/>
        <v>0</v>
      </c>
      <c r="H90" s="260">
        <f t="shared" si="47"/>
        <v>0</v>
      </c>
      <c r="I90" s="501">
        <f t="shared" si="47"/>
        <v>0</v>
      </c>
      <c r="J90" s="501">
        <f t="shared" ref="J90:K90" si="48">J91+J92</f>
        <v>0</v>
      </c>
      <c r="K90" s="501">
        <f t="shared" si="48"/>
        <v>0</v>
      </c>
    </row>
    <row r="91" spans="2:11" ht="21" x14ac:dyDescent="0.25">
      <c r="B91" s="263" t="s">
        <v>329</v>
      </c>
      <c r="C91" s="263" t="s">
        <v>330</v>
      </c>
      <c r="D91" s="262"/>
      <c r="E91" s="262"/>
      <c r="F91" s="500"/>
      <c r="G91" s="262"/>
      <c r="H91" s="262"/>
      <c r="I91" s="500"/>
      <c r="J91" s="500"/>
      <c r="K91" s="500"/>
    </row>
    <row r="92" spans="2:11" x14ac:dyDescent="0.25">
      <c r="B92" s="263" t="s">
        <v>331</v>
      </c>
      <c r="C92" s="263" t="s">
        <v>332</v>
      </c>
      <c r="D92" s="264"/>
      <c r="E92" s="264"/>
      <c r="F92" s="499"/>
      <c r="G92" s="264"/>
      <c r="H92" s="264"/>
      <c r="I92" s="499"/>
      <c r="J92" s="499"/>
      <c r="K92" s="499"/>
    </row>
    <row r="93" spans="2:11" ht="13.2" x14ac:dyDescent="0.25">
      <c r="B93" s="261">
        <v>425</v>
      </c>
      <c r="C93" s="261" t="s">
        <v>333</v>
      </c>
      <c r="D93" s="260">
        <f t="shared" ref="D93:K93" si="49">D94</f>
        <v>0</v>
      </c>
      <c r="E93" s="260">
        <f t="shared" si="49"/>
        <v>0</v>
      </c>
      <c r="F93" s="501">
        <f t="shared" si="49"/>
        <v>0</v>
      </c>
      <c r="G93" s="260">
        <f t="shared" si="49"/>
        <v>0</v>
      </c>
      <c r="H93" s="260">
        <f t="shared" si="49"/>
        <v>0</v>
      </c>
      <c r="I93" s="501">
        <f t="shared" si="49"/>
        <v>0</v>
      </c>
      <c r="J93" s="501">
        <f t="shared" si="49"/>
        <v>0</v>
      </c>
      <c r="K93" s="501">
        <f t="shared" si="49"/>
        <v>0</v>
      </c>
    </row>
    <row r="94" spans="2:11" x14ac:dyDescent="0.25">
      <c r="B94" s="263" t="s">
        <v>334</v>
      </c>
      <c r="C94" s="263" t="s">
        <v>335</v>
      </c>
      <c r="D94" s="262">
        <v>0</v>
      </c>
      <c r="E94" s="262">
        <v>0</v>
      </c>
      <c r="F94" s="500">
        <v>0</v>
      </c>
      <c r="G94" s="262">
        <v>0</v>
      </c>
      <c r="H94" s="262">
        <v>0</v>
      </c>
      <c r="I94" s="500">
        <v>0</v>
      </c>
      <c r="J94" s="500">
        <v>0</v>
      </c>
      <c r="K94" s="500">
        <v>0</v>
      </c>
    </row>
    <row r="95" spans="2:11" ht="13.2" x14ac:dyDescent="0.25">
      <c r="B95" s="261" t="s">
        <v>336</v>
      </c>
      <c r="C95" s="261" t="s">
        <v>337</v>
      </c>
      <c r="D95" s="260">
        <f t="shared" ref="D95:I95" si="50">D96+D97+D98</f>
        <v>0</v>
      </c>
      <c r="E95" s="260">
        <f t="shared" si="50"/>
        <v>0</v>
      </c>
      <c r="F95" s="501">
        <f t="shared" si="50"/>
        <v>0</v>
      </c>
      <c r="G95" s="260">
        <f t="shared" si="50"/>
        <v>0</v>
      </c>
      <c r="H95" s="260">
        <f t="shared" si="50"/>
        <v>0</v>
      </c>
      <c r="I95" s="501">
        <f t="shared" si="50"/>
        <v>0</v>
      </c>
      <c r="J95" s="501">
        <f t="shared" ref="J95:K95" si="51">J96+J97+J98</f>
        <v>0</v>
      </c>
      <c r="K95" s="501">
        <f t="shared" si="51"/>
        <v>0</v>
      </c>
    </row>
    <row r="96" spans="2:11" ht="13.2" x14ac:dyDescent="0.25">
      <c r="B96" s="263" t="s">
        <v>338</v>
      </c>
      <c r="C96" s="263" t="s">
        <v>339</v>
      </c>
      <c r="D96" s="260"/>
      <c r="E96" s="260"/>
      <c r="F96" s="501"/>
      <c r="G96" s="260"/>
      <c r="H96" s="260"/>
      <c r="I96" s="501"/>
      <c r="J96" s="501"/>
      <c r="K96" s="501"/>
    </row>
    <row r="97" spans="2:11" x14ac:dyDescent="0.25">
      <c r="B97" s="263" t="s">
        <v>340</v>
      </c>
      <c r="C97" s="263" t="s">
        <v>341</v>
      </c>
      <c r="D97" s="262"/>
      <c r="E97" s="262"/>
      <c r="F97" s="500"/>
      <c r="G97" s="262"/>
      <c r="H97" s="262"/>
      <c r="I97" s="500"/>
      <c r="J97" s="500"/>
      <c r="K97" s="500"/>
    </row>
    <row r="98" spans="2:11" x14ac:dyDescent="0.25">
      <c r="B98" s="263" t="s">
        <v>342</v>
      </c>
      <c r="C98" s="263" t="s">
        <v>343</v>
      </c>
      <c r="D98" s="264"/>
      <c r="E98" s="264"/>
      <c r="F98" s="499"/>
      <c r="G98" s="264"/>
      <c r="H98" s="264"/>
      <c r="I98" s="499"/>
      <c r="J98" s="499"/>
      <c r="K98" s="499"/>
    </row>
    <row r="99" spans="2:11" ht="39.6" x14ac:dyDescent="0.25">
      <c r="B99" s="259" t="s">
        <v>344</v>
      </c>
      <c r="C99" s="259" t="s">
        <v>345</v>
      </c>
      <c r="D99" s="260">
        <f t="shared" ref="D99:I99" si="52">D100+D102</f>
        <v>0</v>
      </c>
      <c r="E99" s="260">
        <f t="shared" si="52"/>
        <v>0</v>
      </c>
      <c r="F99" s="501">
        <f t="shared" si="52"/>
        <v>0</v>
      </c>
      <c r="G99" s="260">
        <f t="shared" si="52"/>
        <v>0</v>
      </c>
      <c r="H99" s="260">
        <f t="shared" si="52"/>
        <v>0</v>
      </c>
      <c r="I99" s="501">
        <f t="shared" si="52"/>
        <v>0</v>
      </c>
      <c r="J99" s="501">
        <f t="shared" ref="J99:K99" si="53">J100+J102</f>
        <v>0</v>
      </c>
      <c r="K99" s="501">
        <f t="shared" si="53"/>
        <v>0</v>
      </c>
    </row>
    <row r="100" spans="2:11" ht="24" x14ac:dyDescent="0.25">
      <c r="B100" s="261" t="s">
        <v>346</v>
      </c>
      <c r="C100" s="261" t="s">
        <v>347</v>
      </c>
      <c r="D100" s="264"/>
      <c r="E100" s="264"/>
      <c r="F100" s="499"/>
      <c r="G100" s="264"/>
      <c r="H100" s="264"/>
      <c r="I100" s="499"/>
      <c r="J100" s="499"/>
      <c r="K100" s="499"/>
    </row>
    <row r="101" spans="2:11" ht="21" x14ac:dyDescent="0.25">
      <c r="B101" s="263" t="s">
        <v>348</v>
      </c>
      <c r="C101" s="263" t="s">
        <v>349</v>
      </c>
      <c r="D101" s="262">
        <v>0</v>
      </c>
      <c r="E101" s="262">
        <v>0</v>
      </c>
      <c r="F101" s="500">
        <v>0</v>
      </c>
      <c r="G101" s="262">
        <v>0</v>
      </c>
      <c r="H101" s="262">
        <v>0</v>
      </c>
      <c r="I101" s="500">
        <v>0</v>
      </c>
      <c r="J101" s="500">
        <v>0</v>
      </c>
      <c r="K101" s="500">
        <v>0</v>
      </c>
    </row>
    <row r="102" spans="2:11" ht="26.4" x14ac:dyDescent="0.25">
      <c r="B102" s="259" t="s">
        <v>350</v>
      </c>
      <c r="C102" s="259" t="s">
        <v>351</v>
      </c>
      <c r="D102" s="260">
        <f t="shared" ref="D102:K103" si="54">D103</f>
        <v>0</v>
      </c>
      <c r="E102" s="260">
        <f t="shared" si="54"/>
        <v>0</v>
      </c>
      <c r="F102" s="501">
        <f t="shared" si="54"/>
        <v>0</v>
      </c>
      <c r="G102" s="260">
        <f t="shared" si="54"/>
        <v>0</v>
      </c>
      <c r="H102" s="260">
        <f t="shared" si="54"/>
        <v>0</v>
      </c>
      <c r="I102" s="501">
        <f t="shared" si="54"/>
        <v>0</v>
      </c>
      <c r="J102" s="501">
        <f t="shared" si="54"/>
        <v>0</v>
      </c>
      <c r="K102" s="501">
        <f t="shared" si="54"/>
        <v>0</v>
      </c>
    </row>
    <row r="103" spans="2:11" x14ac:dyDescent="0.25">
      <c r="B103" s="261" t="s">
        <v>352</v>
      </c>
      <c r="C103" s="261" t="s">
        <v>353</v>
      </c>
      <c r="D103" s="262">
        <f t="shared" si="54"/>
        <v>0</v>
      </c>
      <c r="E103" s="262">
        <f t="shared" si="54"/>
        <v>0</v>
      </c>
      <c r="F103" s="500">
        <f t="shared" si="54"/>
        <v>0</v>
      </c>
      <c r="G103" s="262">
        <f t="shared" si="54"/>
        <v>0</v>
      </c>
      <c r="H103" s="262">
        <f t="shared" si="54"/>
        <v>0</v>
      </c>
      <c r="I103" s="500">
        <f t="shared" si="54"/>
        <v>0</v>
      </c>
      <c r="J103" s="500">
        <f t="shared" si="54"/>
        <v>0</v>
      </c>
      <c r="K103" s="500">
        <f t="shared" si="54"/>
        <v>0</v>
      </c>
    </row>
    <row r="104" spans="2:11" x14ac:dyDescent="0.25">
      <c r="B104" s="263" t="s">
        <v>354</v>
      </c>
      <c r="C104" s="263" t="s">
        <v>353</v>
      </c>
      <c r="D104" s="262"/>
      <c r="E104" s="262"/>
      <c r="F104" s="500"/>
      <c r="G104" s="262"/>
      <c r="H104" s="262"/>
      <c r="I104" s="500"/>
      <c r="J104" s="500"/>
      <c r="K104" s="500"/>
    </row>
    <row r="105" spans="2:11" ht="26.4" x14ac:dyDescent="0.25">
      <c r="B105" s="259" t="s">
        <v>355</v>
      </c>
      <c r="C105" s="259" t="s">
        <v>356</v>
      </c>
      <c r="D105" s="262">
        <f t="shared" ref="D105:I105" si="55">D106+D108+D110</f>
        <v>0</v>
      </c>
      <c r="E105" s="262">
        <f t="shared" si="55"/>
        <v>0</v>
      </c>
      <c r="F105" s="500">
        <f t="shared" si="55"/>
        <v>0</v>
      </c>
      <c r="G105" s="262">
        <f t="shared" si="55"/>
        <v>0</v>
      </c>
      <c r="H105" s="262">
        <f t="shared" si="55"/>
        <v>0</v>
      </c>
      <c r="I105" s="500">
        <f t="shared" si="55"/>
        <v>0</v>
      </c>
      <c r="J105" s="500">
        <f t="shared" ref="J105:K105" si="56">J106+J108+J110</f>
        <v>0</v>
      </c>
      <c r="K105" s="500">
        <f t="shared" si="56"/>
        <v>0</v>
      </c>
    </row>
    <row r="106" spans="2:11" ht="24" x14ac:dyDescent="0.25">
      <c r="B106" s="261" t="s">
        <v>357</v>
      </c>
      <c r="C106" s="261" t="s">
        <v>358</v>
      </c>
      <c r="D106" s="262">
        <f t="shared" ref="D106:K106" si="57">D107</f>
        <v>0</v>
      </c>
      <c r="E106" s="262">
        <f t="shared" si="57"/>
        <v>0</v>
      </c>
      <c r="F106" s="500">
        <f t="shared" si="57"/>
        <v>0</v>
      </c>
      <c r="G106" s="262">
        <f t="shared" si="57"/>
        <v>0</v>
      </c>
      <c r="H106" s="262">
        <f t="shared" si="57"/>
        <v>0</v>
      </c>
      <c r="I106" s="500">
        <f t="shared" si="57"/>
        <v>0</v>
      </c>
      <c r="J106" s="500">
        <f t="shared" si="57"/>
        <v>0</v>
      </c>
      <c r="K106" s="500">
        <f t="shared" si="57"/>
        <v>0</v>
      </c>
    </row>
    <row r="107" spans="2:11" x14ac:dyDescent="0.25">
      <c r="B107" s="263" t="s">
        <v>359</v>
      </c>
      <c r="C107" s="263" t="s">
        <v>358</v>
      </c>
      <c r="D107" s="262"/>
      <c r="E107" s="262"/>
      <c r="F107" s="500"/>
      <c r="G107" s="262"/>
      <c r="H107" s="262"/>
      <c r="I107" s="500"/>
      <c r="J107" s="500"/>
      <c r="K107" s="500"/>
    </row>
    <row r="108" spans="2:11" ht="24" x14ac:dyDescent="0.25">
      <c r="B108" s="261">
        <v>452</v>
      </c>
      <c r="C108" s="261" t="s">
        <v>360</v>
      </c>
      <c r="D108" s="262">
        <f t="shared" ref="D108:K108" si="58">D109</f>
        <v>0</v>
      </c>
      <c r="E108" s="262">
        <f t="shared" si="58"/>
        <v>0</v>
      </c>
      <c r="F108" s="500">
        <f t="shared" si="58"/>
        <v>0</v>
      </c>
      <c r="G108" s="262">
        <f t="shared" si="58"/>
        <v>0</v>
      </c>
      <c r="H108" s="262">
        <f t="shared" si="58"/>
        <v>0</v>
      </c>
      <c r="I108" s="500">
        <f t="shared" si="58"/>
        <v>0</v>
      </c>
      <c r="J108" s="500">
        <f t="shared" si="58"/>
        <v>0</v>
      </c>
      <c r="K108" s="500">
        <f t="shared" si="58"/>
        <v>0</v>
      </c>
    </row>
    <row r="109" spans="2:11" x14ac:dyDescent="0.25">
      <c r="B109" s="263" t="s">
        <v>361</v>
      </c>
      <c r="C109" s="263" t="s">
        <v>360</v>
      </c>
      <c r="D109" s="262"/>
      <c r="E109" s="262"/>
      <c r="F109" s="500"/>
      <c r="G109" s="262"/>
      <c r="H109" s="262"/>
      <c r="I109" s="500"/>
      <c r="J109" s="500"/>
      <c r="K109" s="500"/>
    </row>
    <row r="110" spans="2:11" x14ac:dyDescent="0.25">
      <c r="B110" s="261">
        <v>453</v>
      </c>
      <c r="C110" s="261" t="s">
        <v>398</v>
      </c>
      <c r="D110" s="262">
        <f t="shared" ref="D110:K110" si="59">D111</f>
        <v>0</v>
      </c>
      <c r="E110" s="262">
        <f t="shared" si="59"/>
        <v>0</v>
      </c>
      <c r="F110" s="500">
        <f t="shared" si="59"/>
        <v>0</v>
      </c>
      <c r="G110" s="262">
        <f t="shared" si="59"/>
        <v>0</v>
      </c>
      <c r="H110" s="262">
        <f t="shared" si="59"/>
        <v>0</v>
      </c>
      <c r="I110" s="500">
        <f t="shared" si="59"/>
        <v>0</v>
      </c>
      <c r="J110" s="500">
        <f t="shared" si="59"/>
        <v>0</v>
      </c>
      <c r="K110" s="500">
        <f t="shared" si="59"/>
        <v>0</v>
      </c>
    </row>
    <row r="111" spans="2:11" x14ac:dyDescent="0.25">
      <c r="B111" s="263">
        <v>4531</v>
      </c>
      <c r="C111" s="263" t="s">
        <v>398</v>
      </c>
      <c r="D111" s="262"/>
      <c r="E111" s="262"/>
      <c r="F111" s="500"/>
      <c r="G111" s="262"/>
      <c r="H111" s="262"/>
      <c r="I111" s="500"/>
      <c r="J111" s="500"/>
      <c r="K111" s="500"/>
    </row>
    <row r="112" spans="2:11" ht="26.4" x14ac:dyDescent="0.25">
      <c r="B112" s="259" t="s">
        <v>362</v>
      </c>
      <c r="C112" s="259" t="s">
        <v>363</v>
      </c>
      <c r="D112" s="262">
        <f t="shared" ref="D112:I112" si="60">D113+D116</f>
        <v>0</v>
      </c>
      <c r="E112" s="262">
        <f t="shared" si="60"/>
        <v>0</v>
      </c>
      <c r="F112" s="500">
        <f t="shared" si="60"/>
        <v>0</v>
      </c>
      <c r="G112" s="262">
        <f t="shared" si="60"/>
        <v>0</v>
      </c>
      <c r="H112" s="262">
        <f t="shared" si="60"/>
        <v>0</v>
      </c>
      <c r="I112" s="500">
        <f t="shared" si="60"/>
        <v>0</v>
      </c>
      <c r="J112" s="500">
        <f t="shared" ref="J112:K112" si="61">J113+J116</f>
        <v>0</v>
      </c>
      <c r="K112" s="500">
        <f t="shared" si="61"/>
        <v>0</v>
      </c>
    </row>
    <row r="113" spans="2:11" ht="13.2" x14ac:dyDescent="0.25">
      <c r="B113" s="259" t="s">
        <v>364</v>
      </c>
      <c r="C113" s="259" t="s">
        <v>365</v>
      </c>
      <c r="D113" s="262">
        <f t="shared" ref="D113:K114" si="62">D114</f>
        <v>0</v>
      </c>
      <c r="E113" s="262">
        <f t="shared" si="62"/>
        <v>0</v>
      </c>
      <c r="F113" s="500">
        <f t="shared" si="62"/>
        <v>0</v>
      </c>
      <c r="G113" s="262">
        <f t="shared" si="62"/>
        <v>0</v>
      </c>
      <c r="H113" s="262">
        <f t="shared" si="62"/>
        <v>0</v>
      </c>
      <c r="I113" s="500">
        <f t="shared" si="62"/>
        <v>0</v>
      </c>
      <c r="J113" s="500">
        <f t="shared" si="62"/>
        <v>0</v>
      </c>
      <c r="K113" s="500">
        <f t="shared" si="62"/>
        <v>0</v>
      </c>
    </row>
    <row r="114" spans="2:11" ht="24" x14ac:dyDescent="0.25">
      <c r="B114" s="261" t="s">
        <v>366</v>
      </c>
      <c r="C114" s="261" t="s">
        <v>367</v>
      </c>
      <c r="D114" s="262">
        <f t="shared" si="62"/>
        <v>0</v>
      </c>
      <c r="E114" s="262">
        <f t="shared" si="62"/>
        <v>0</v>
      </c>
      <c r="F114" s="500">
        <f t="shared" si="62"/>
        <v>0</v>
      </c>
      <c r="G114" s="262">
        <f t="shared" si="62"/>
        <v>0</v>
      </c>
      <c r="H114" s="262">
        <f t="shared" si="62"/>
        <v>0</v>
      </c>
      <c r="I114" s="500">
        <f t="shared" si="62"/>
        <v>0</v>
      </c>
      <c r="J114" s="500">
        <f t="shared" si="62"/>
        <v>0</v>
      </c>
      <c r="K114" s="500">
        <f t="shared" si="62"/>
        <v>0</v>
      </c>
    </row>
    <row r="115" spans="2:11" ht="21" x14ac:dyDescent="0.25">
      <c r="B115" s="263" t="s">
        <v>368</v>
      </c>
      <c r="C115" s="263" t="s">
        <v>367</v>
      </c>
      <c r="D115" s="262"/>
      <c r="E115" s="262"/>
      <c r="F115" s="500"/>
      <c r="G115" s="262"/>
      <c r="H115" s="262"/>
      <c r="I115" s="500"/>
      <c r="J115" s="500"/>
      <c r="K115" s="500"/>
    </row>
    <row r="116" spans="2:11" ht="26.4" x14ac:dyDescent="0.25">
      <c r="B116" s="259" t="s">
        <v>369</v>
      </c>
      <c r="C116" s="259" t="s">
        <v>370</v>
      </c>
      <c r="D116" s="262">
        <f t="shared" ref="D116:K117" si="63">D117</f>
        <v>0</v>
      </c>
      <c r="E116" s="262">
        <f t="shared" si="63"/>
        <v>0</v>
      </c>
      <c r="F116" s="500">
        <f t="shared" si="63"/>
        <v>0</v>
      </c>
      <c r="G116" s="262">
        <f t="shared" si="63"/>
        <v>0</v>
      </c>
      <c r="H116" s="262">
        <f t="shared" si="63"/>
        <v>0</v>
      </c>
      <c r="I116" s="500">
        <f t="shared" si="63"/>
        <v>0</v>
      </c>
      <c r="J116" s="500">
        <f t="shared" si="63"/>
        <v>0</v>
      </c>
      <c r="K116" s="500">
        <f t="shared" si="63"/>
        <v>0</v>
      </c>
    </row>
    <row r="117" spans="2:11" ht="48" x14ac:dyDescent="0.25">
      <c r="B117" s="261" t="s">
        <v>371</v>
      </c>
      <c r="C117" s="261" t="s">
        <v>372</v>
      </c>
      <c r="D117" s="262">
        <f t="shared" si="63"/>
        <v>0</v>
      </c>
      <c r="E117" s="262">
        <f t="shared" si="63"/>
        <v>0</v>
      </c>
      <c r="F117" s="500">
        <f t="shared" si="63"/>
        <v>0</v>
      </c>
      <c r="G117" s="262">
        <f t="shared" si="63"/>
        <v>0</v>
      </c>
      <c r="H117" s="262">
        <f t="shared" si="63"/>
        <v>0</v>
      </c>
      <c r="I117" s="500">
        <f t="shared" si="63"/>
        <v>0</v>
      </c>
      <c r="J117" s="500">
        <f t="shared" si="63"/>
        <v>0</v>
      </c>
      <c r="K117" s="500">
        <f t="shared" si="63"/>
        <v>0</v>
      </c>
    </row>
    <row r="118" spans="2:11" ht="21" x14ac:dyDescent="0.25">
      <c r="B118" s="263" t="s">
        <v>373</v>
      </c>
      <c r="C118" s="263" t="s">
        <v>374</v>
      </c>
      <c r="D118" s="262"/>
      <c r="E118" s="262"/>
      <c r="F118" s="262"/>
      <c r="G118" s="262"/>
      <c r="H118" s="262"/>
      <c r="I118" s="262"/>
      <c r="J118" s="262"/>
      <c r="K118" s="262"/>
    </row>
    <row r="119" spans="2:11" x14ac:dyDescent="0.25">
      <c r="D119" s="268">
        <f t="shared" ref="D119:I119" si="64">D3+D70</f>
        <v>54795599</v>
      </c>
      <c r="E119" s="268">
        <f t="shared" si="64"/>
        <v>59002434.960000001</v>
      </c>
      <c r="F119" s="268">
        <f t="shared" si="64"/>
        <v>59254118.960000001</v>
      </c>
      <c r="G119" s="268">
        <f t="shared" si="64"/>
        <v>54113974</v>
      </c>
      <c r="H119" s="268">
        <f t="shared" si="64"/>
        <v>57347932</v>
      </c>
      <c r="I119" s="268">
        <f t="shared" si="64"/>
        <v>59724118.960000001</v>
      </c>
      <c r="J119" s="268">
        <f t="shared" ref="J119:K119" si="65">J3+J70</f>
        <v>60206473.810000002</v>
      </c>
      <c r="K119" s="268">
        <f t="shared" si="65"/>
        <v>60961504.810000002</v>
      </c>
    </row>
    <row r="123" spans="2:11" x14ac:dyDescent="0.25">
      <c r="F123" s="431"/>
    </row>
  </sheetData>
  <mergeCells count="1">
    <mergeCell ref="C1:G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0"/>
  <sheetViews>
    <sheetView topLeftCell="B1" zoomScaleNormal="100" workbookViewId="0">
      <selection activeCell="L11" sqref="L11"/>
    </sheetView>
  </sheetViews>
  <sheetFormatPr defaultRowHeight="12.6" x14ac:dyDescent="0.25"/>
  <cols>
    <col min="2" max="2" width="8.44140625" customWidth="1"/>
    <col min="3" max="3" width="49.109375" customWidth="1"/>
    <col min="4" max="4" width="13.109375" customWidth="1"/>
    <col min="5" max="5" width="12.88671875" customWidth="1"/>
    <col min="6" max="6" width="12.5546875" customWidth="1"/>
  </cols>
  <sheetData>
    <row r="1" spans="1:6" ht="13.2" thickBot="1" x14ac:dyDescent="0.3">
      <c r="C1" s="614"/>
      <c r="D1" s="614"/>
      <c r="E1" s="614"/>
      <c r="F1" s="614"/>
    </row>
    <row r="2" spans="1:6" ht="47.1" customHeight="1" thickBot="1" x14ac:dyDescent="0.3">
      <c r="A2" s="38" t="s">
        <v>108</v>
      </c>
      <c r="B2" s="39" t="s">
        <v>109</v>
      </c>
      <c r="C2" s="40" t="s">
        <v>16</v>
      </c>
      <c r="D2" s="41" t="s">
        <v>110</v>
      </c>
      <c r="E2" s="41" t="s">
        <v>111</v>
      </c>
      <c r="F2" s="41" t="s">
        <v>112</v>
      </c>
    </row>
    <row r="3" spans="1:6" s="45" customFormat="1" ht="13.2" x14ac:dyDescent="0.25">
      <c r="A3" s="42">
        <f t="shared" ref="A3:A16" si="0">LEN(B3)</f>
        <v>1</v>
      </c>
      <c r="B3" s="90">
        <v>6</v>
      </c>
      <c r="C3" s="43" t="s">
        <v>113</v>
      </c>
      <c r="D3" s="44">
        <f>D4+D41+D59+D65+D74+D85</f>
        <v>48761430.899999999</v>
      </c>
      <c r="E3" s="44">
        <f>E4+E41+E59+E65+E74+E85</f>
        <v>52474530.899999999</v>
      </c>
      <c r="F3" s="44">
        <f>F4+F41+F59+F65+F74+F85</f>
        <v>52474530.899999999</v>
      </c>
    </row>
    <row r="4" spans="1:6" s="47" customFormat="1" ht="26.4" x14ac:dyDescent="0.25">
      <c r="A4" s="46">
        <f t="shared" si="0"/>
        <v>2</v>
      </c>
      <c r="B4" s="91">
        <v>63</v>
      </c>
      <c r="C4" s="43" t="s">
        <v>114</v>
      </c>
      <c r="D4" s="44">
        <f>D5+D8+D11+D14+D21+D32</f>
        <v>293966</v>
      </c>
      <c r="E4" s="44">
        <f t="shared" ref="E4:F4" si="1">E5+E8+E11+E14+E21+E32</f>
        <v>293966</v>
      </c>
      <c r="F4" s="44">
        <f t="shared" si="1"/>
        <v>293966</v>
      </c>
    </row>
    <row r="5" spans="1:6" ht="13.2" x14ac:dyDescent="0.25">
      <c r="A5" s="46">
        <f t="shared" si="0"/>
        <v>3</v>
      </c>
      <c r="B5" s="91">
        <v>631</v>
      </c>
      <c r="C5" s="48" t="s">
        <v>115</v>
      </c>
      <c r="D5" s="49">
        <f t="shared" ref="D5:F6" si="2">D6</f>
        <v>0</v>
      </c>
      <c r="E5" s="49">
        <f t="shared" si="2"/>
        <v>0</v>
      </c>
      <c r="F5" s="49">
        <f t="shared" si="2"/>
        <v>0</v>
      </c>
    </row>
    <row r="6" spans="1:6" s="52" customFormat="1" ht="13.2" x14ac:dyDescent="0.25">
      <c r="A6" s="38">
        <f t="shared" si="0"/>
        <v>4</v>
      </c>
      <c r="B6" s="92">
        <v>6311</v>
      </c>
      <c r="C6" s="50" t="s">
        <v>116</v>
      </c>
      <c r="D6" s="51">
        <f t="shared" si="2"/>
        <v>0</v>
      </c>
      <c r="E6" s="51">
        <f t="shared" si="2"/>
        <v>0</v>
      </c>
      <c r="F6" s="51">
        <f t="shared" si="2"/>
        <v>0</v>
      </c>
    </row>
    <row r="7" spans="1:6" s="56" customFormat="1" ht="13.2" x14ac:dyDescent="0.2">
      <c r="A7" s="53">
        <f t="shared" si="0"/>
        <v>5</v>
      </c>
      <c r="B7" s="93">
        <v>63111</v>
      </c>
      <c r="C7" s="54" t="s">
        <v>117</v>
      </c>
      <c r="D7" s="55"/>
      <c r="E7" s="55"/>
      <c r="F7" s="55"/>
    </row>
    <row r="8" spans="1:6" s="47" customFormat="1" ht="24" x14ac:dyDescent="0.25">
      <c r="A8" s="46">
        <f t="shared" si="0"/>
        <v>3</v>
      </c>
      <c r="B8" s="91">
        <v>632</v>
      </c>
      <c r="C8" s="48" t="s">
        <v>118</v>
      </c>
      <c r="D8" s="49">
        <f>D9</f>
        <v>0</v>
      </c>
      <c r="E8" s="49">
        <f>E9</f>
        <v>0</v>
      </c>
      <c r="F8" s="49">
        <f>F9</f>
        <v>0</v>
      </c>
    </row>
    <row r="9" spans="1:6" s="52" customFormat="1" ht="13.2" x14ac:dyDescent="0.25">
      <c r="A9" s="38">
        <f t="shared" si="0"/>
        <v>4</v>
      </c>
      <c r="B9" s="92">
        <v>6321</v>
      </c>
      <c r="C9" s="50" t="s">
        <v>119</v>
      </c>
      <c r="D9" s="51">
        <f>SUM(D10)</f>
        <v>0</v>
      </c>
      <c r="E9" s="51">
        <f t="shared" ref="E9:F9" si="3">SUM(E10)</f>
        <v>0</v>
      </c>
      <c r="F9" s="51">
        <f t="shared" si="3"/>
        <v>0</v>
      </c>
    </row>
    <row r="10" spans="1:6" s="52" customFormat="1" ht="13.2" x14ac:dyDescent="0.2">
      <c r="A10" s="38"/>
      <c r="B10" s="93">
        <v>63211</v>
      </c>
      <c r="C10" s="54" t="s">
        <v>119</v>
      </c>
      <c r="D10" s="55"/>
      <c r="E10" s="55"/>
      <c r="F10" s="55"/>
    </row>
    <row r="11" spans="1:6" s="52" customFormat="1" ht="13.2" x14ac:dyDescent="0.25">
      <c r="A11" s="38"/>
      <c r="B11" s="91">
        <v>634</v>
      </c>
      <c r="C11" s="48" t="s">
        <v>378</v>
      </c>
      <c r="D11" s="49">
        <f>D12</f>
        <v>23966</v>
      </c>
      <c r="E11" s="49">
        <f>E12</f>
        <v>23966</v>
      </c>
      <c r="F11" s="49">
        <f>F12</f>
        <v>23966</v>
      </c>
    </row>
    <row r="12" spans="1:6" s="56" customFormat="1" ht="13.2" x14ac:dyDescent="0.25">
      <c r="A12" s="53">
        <f t="shared" si="0"/>
        <v>4</v>
      </c>
      <c r="B12" s="92">
        <v>6341</v>
      </c>
      <c r="C12" s="50" t="s">
        <v>376</v>
      </c>
      <c r="D12" s="51">
        <f>SUM(D13)</f>
        <v>23966</v>
      </c>
      <c r="E12" s="51">
        <f t="shared" ref="E12:F12" si="4">SUM(E13)</f>
        <v>23966</v>
      </c>
      <c r="F12" s="51">
        <f t="shared" si="4"/>
        <v>23966</v>
      </c>
    </row>
    <row r="13" spans="1:6" s="56" customFormat="1" ht="13.2" x14ac:dyDescent="0.25">
      <c r="A13" s="53"/>
      <c r="B13" s="93">
        <v>63414</v>
      </c>
      <c r="C13" s="50" t="s">
        <v>377</v>
      </c>
      <c r="D13" s="55">
        <v>23966</v>
      </c>
      <c r="E13" s="55">
        <v>23966</v>
      </c>
      <c r="F13" s="55">
        <v>23966</v>
      </c>
    </row>
    <row r="14" spans="1:6" s="47" customFormat="1" ht="24" x14ac:dyDescent="0.25">
      <c r="A14" s="46">
        <f t="shared" si="0"/>
        <v>3</v>
      </c>
      <c r="B14" s="91">
        <v>636</v>
      </c>
      <c r="C14" s="48" t="s">
        <v>120</v>
      </c>
      <c r="D14" s="49">
        <f>D15+D18</f>
        <v>270000</v>
      </c>
      <c r="E14" s="49">
        <f>E15+E18</f>
        <v>270000</v>
      </c>
      <c r="F14" s="49">
        <f>F15+F18</f>
        <v>270000</v>
      </c>
    </row>
    <row r="15" spans="1:6" s="52" customFormat="1" ht="26.4" x14ac:dyDescent="0.25">
      <c r="A15" s="38">
        <f t="shared" si="0"/>
        <v>4</v>
      </c>
      <c r="B15" s="92">
        <v>6361</v>
      </c>
      <c r="C15" s="50" t="s">
        <v>121</v>
      </c>
      <c r="D15" s="51">
        <f>D16+D17</f>
        <v>270000</v>
      </c>
      <c r="E15" s="51">
        <f>E16+E17</f>
        <v>270000</v>
      </c>
      <c r="F15" s="51">
        <f>F16+F17</f>
        <v>270000</v>
      </c>
    </row>
    <row r="16" spans="1:6" s="56" customFormat="1" ht="22.8" x14ac:dyDescent="0.2">
      <c r="A16" s="53">
        <f t="shared" si="0"/>
        <v>5</v>
      </c>
      <c r="B16" s="93">
        <v>63612</v>
      </c>
      <c r="C16" s="54" t="s">
        <v>122</v>
      </c>
      <c r="D16" s="55"/>
      <c r="E16" s="55"/>
      <c r="F16" s="55"/>
    </row>
    <row r="17" spans="1:6" s="56" customFormat="1" ht="22.8" x14ac:dyDescent="0.2">
      <c r="A17" s="53"/>
      <c r="B17" s="93">
        <v>63613</v>
      </c>
      <c r="C17" s="54" t="s">
        <v>123</v>
      </c>
      <c r="D17" s="55">
        <v>270000</v>
      </c>
      <c r="E17" s="55">
        <v>270000</v>
      </c>
      <c r="F17" s="55">
        <v>270000</v>
      </c>
    </row>
    <row r="18" spans="1:6" s="52" customFormat="1" ht="26.4" x14ac:dyDescent="0.25">
      <c r="A18" s="38">
        <f t="shared" ref="A18:A81" si="5">LEN(B18)</f>
        <v>4</v>
      </c>
      <c r="B18" s="92">
        <v>6362</v>
      </c>
      <c r="C18" s="50" t="s">
        <v>124</v>
      </c>
      <c r="D18" s="51">
        <f>D19+D20</f>
        <v>0</v>
      </c>
      <c r="E18" s="51">
        <f>E19+E20</f>
        <v>0</v>
      </c>
      <c r="F18" s="51">
        <f>F19+F20</f>
        <v>0</v>
      </c>
    </row>
    <row r="19" spans="1:6" s="56" customFormat="1" ht="22.8" x14ac:dyDescent="0.2">
      <c r="A19" s="53">
        <f t="shared" si="5"/>
        <v>5</v>
      </c>
      <c r="B19" s="93">
        <v>63622</v>
      </c>
      <c r="C19" s="54" t="s">
        <v>125</v>
      </c>
      <c r="D19" s="55"/>
      <c r="E19" s="55"/>
      <c r="F19" s="55"/>
    </row>
    <row r="20" spans="1:6" s="56" customFormat="1" ht="22.8" x14ac:dyDescent="0.2">
      <c r="A20" s="53">
        <f t="shared" si="5"/>
        <v>5</v>
      </c>
      <c r="B20" s="93">
        <v>63623</v>
      </c>
      <c r="C20" s="54" t="s">
        <v>126</v>
      </c>
      <c r="D20" s="55"/>
      <c r="E20" s="55"/>
      <c r="F20" s="55"/>
    </row>
    <row r="21" spans="1:6" ht="13.2" x14ac:dyDescent="0.25">
      <c r="A21" s="53">
        <f t="shared" si="5"/>
        <v>3</v>
      </c>
      <c r="B21" s="91">
        <v>638</v>
      </c>
      <c r="C21" s="48" t="s">
        <v>127</v>
      </c>
      <c r="D21" s="49">
        <f>D22+D27</f>
        <v>0</v>
      </c>
      <c r="E21" s="49">
        <f>E22+E27</f>
        <v>0</v>
      </c>
      <c r="F21" s="49">
        <f>F22+F27</f>
        <v>0</v>
      </c>
    </row>
    <row r="22" spans="1:6" ht="13.2" x14ac:dyDescent="0.25">
      <c r="A22" s="38">
        <f t="shared" si="5"/>
        <v>4</v>
      </c>
      <c r="B22" s="92">
        <v>6381</v>
      </c>
      <c r="C22" s="50" t="s">
        <v>128</v>
      </c>
      <c r="D22" s="51">
        <f>D23+D24+D25+D26</f>
        <v>0</v>
      </c>
      <c r="E22" s="51">
        <f>E23+E24+E25+E26</f>
        <v>0</v>
      </c>
      <c r="F22" s="51">
        <f>F23+F24+F25+F26</f>
        <v>0</v>
      </c>
    </row>
    <row r="23" spans="1:6" ht="23.4" x14ac:dyDescent="0.25">
      <c r="A23" s="53">
        <f t="shared" si="5"/>
        <v>5</v>
      </c>
      <c r="B23" s="93">
        <v>63811</v>
      </c>
      <c r="C23" s="54" t="s">
        <v>129</v>
      </c>
      <c r="D23" s="55"/>
      <c r="E23" s="55"/>
      <c r="F23" s="55"/>
    </row>
    <row r="24" spans="1:6" ht="23.4" x14ac:dyDescent="0.25">
      <c r="A24" s="53">
        <f t="shared" si="5"/>
        <v>5</v>
      </c>
      <c r="B24" s="93">
        <v>63812</v>
      </c>
      <c r="C24" s="54" t="s">
        <v>130</v>
      </c>
      <c r="D24" s="55"/>
      <c r="E24" s="55"/>
      <c r="F24" s="55"/>
    </row>
    <row r="25" spans="1:6" ht="23.4" x14ac:dyDescent="0.25">
      <c r="A25" s="53">
        <f t="shared" si="5"/>
        <v>5</v>
      </c>
      <c r="B25" s="93" t="s">
        <v>131</v>
      </c>
      <c r="C25" s="54" t="s">
        <v>132</v>
      </c>
      <c r="D25" s="55"/>
      <c r="E25" s="55"/>
      <c r="F25" s="55"/>
    </row>
    <row r="26" spans="1:6" ht="23.4" x14ac:dyDescent="0.25">
      <c r="A26" s="53">
        <f t="shared" si="5"/>
        <v>5</v>
      </c>
      <c r="B26" s="93" t="s">
        <v>133</v>
      </c>
      <c r="C26" s="54" t="s">
        <v>134</v>
      </c>
      <c r="D26" s="55"/>
      <c r="E26" s="55"/>
      <c r="F26" s="55"/>
    </row>
    <row r="27" spans="1:6" ht="13.2" x14ac:dyDescent="0.25">
      <c r="A27" s="53">
        <f t="shared" si="5"/>
        <v>4</v>
      </c>
      <c r="B27" s="92">
        <v>6382</v>
      </c>
      <c r="C27" s="50" t="s">
        <v>135</v>
      </c>
      <c r="D27" s="51">
        <f>D28+D29+D30+D31</f>
        <v>0</v>
      </c>
      <c r="E27" s="51">
        <f>E28+E29+E30+E31</f>
        <v>0</v>
      </c>
      <c r="F27" s="51">
        <f>F28+F29+F30+F31</f>
        <v>0</v>
      </c>
    </row>
    <row r="28" spans="1:6" ht="23.4" x14ac:dyDescent="0.25">
      <c r="A28" s="53">
        <f t="shared" si="5"/>
        <v>5</v>
      </c>
      <c r="B28" s="93">
        <v>63821</v>
      </c>
      <c r="C28" s="54" t="s">
        <v>136</v>
      </c>
      <c r="D28" s="55"/>
      <c r="E28" s="55"/>
      <c r="F28" s="55"/>
    </row>
    <row r="29" spans="1:6" ht="23.4" x14ac:dyDescent="0.25">
      <c r="A29" s="53">
        <f t="shared" si="5"/>
        <v>5</v>
      </c>
      <c r="B29" s="93">
        <v>63822</v>
      </c>
      <c r="C29" s="54" t="s">
        <v>137</v>
      </c>
      <c r="D29" s="55"/>
      <c r="E29" s="55"/>
      <c r="F29" s="55"/>
    </row>
    <row r="30" spans="1:6" ht="23.4" x14ac:dyDescent="0.25">
      <c r="A30" s="53">
        <f t="shared" si="5"/>
        <v>5</v>
      </c>
      <c r="B30" s="93" t="s">
        <v>138</v>
      </c>
      <c r="C30" s="54" t="s">
        <v>139</v>
      </c>
      <c r="D30" s="55"/>
      <c r="E30" s="55"/>
      <c r="F30" s="55"/>
    </row>
    <row r="31" spans="1:6" ht="23.4" x14ac:dyDescent="0.25">
      <c r="A31" s="53">
        <f t="shared" si="5"/>
        <v>5</v>
      </c>
      <c r="B31" s="93" t="s">
        <v>140</v>
      </c>
      <c r="C31" s="54" t="s">
        <v>141</v>
      </c>
      <c r="D31" s="55"/>
      <c r="E31" s="55"/>
      <c r="F31" s="55"/>
    </row>
    <row r="32" spans="1:6" ht="13.2" x14ac:dyDescent="0.25">
      <c r="A32" s="53">
        <f t="shared" si="5"/>
        <v>3</v>
      </c>
      <c r="B32" s="91">
        <v>639</v>
      </c>
      <c r="C32" s="48" t="s">
        <v>142</v>
      </c>
      <c r="D32" s="49">
        <f>D33+D35+D37+D39</f>
        <v>0</v>
      </c>
      <c r="E32" s="49">
        <f>E33+E35+E37+E39</f>
        <v>0</v>
      </c>
      <c r="F32" s="49">
        <f>F33+F35+F37+F39</f>
        <v>0</v>
      </c>
    </row>
    <row r="33" spans="1:6" ht="13.2" x14ac:dyDescent="0.25">
      <c r="A33" s="53">
        <f t="shared" si="5"/>
        <v>4</v>
      </c>
      <c r="B33" s="93">
        <v>6391</v>
      </c>
      <c r="C33" s="54" t="s">
        <v>143</v>
      </c>
      <c r="D33" s="51">
        <f>D34</f>
        <v>0</v>
      </c>
      <c r="E33" s="51">
        <f>E34</f>
        <v>0</v>
      </c>
      <c r="F33" s="51">
        <f>F34</f>
        <v>0</v>
      </c>
    </row>
    <row r="34" spans="1:6" ht="13.2" x14ac:dyDescent="0.25">
      <c r="A34" s="53">
        <f t="shared" si="5"/>
        <v>5</v>
      </c>
      <c r="B34" s="93">
        <v>63911</v>
      </c>
      <c r="C34" s="54" t="s">
        <v>143</v>
      </c>
      <c r="D34" s="55"/>
      <c r="E34" s="55"/>
      <c r="F34" s="55"/>
    </row>
    <row r="35" spans="1:6" ht="23.4" x14ac:dyDescent="0.25">
      <c r="A35" s="53">
        <f t="shared" si="5"/>
        <v>4</v>
      </c>
      <c r="B35" s="93">
        <v>3692</v>
      </c>
      <c r="C35" s="54" t="s">
        <v>144</v>
      </c>
      <c r="D35" s="51">
        <f>D36</f>
        <v>0</v>
      </c>
      <c r="E35" s="51">
        <f>E36</f>
        <v>0</v>
      </c>
      <c r="F35" s="51">
        <f>F36</f>
        <v>0</v>
      </c>
    </row>
    <row r="36" spans="1:6" ht="23.4" x14ac:dyDescent="0.25">
      <c r="A36" s="53">
        <f t="shared" si="5"/>
        <v>5</v>
      </c>
      <c r="B36" s="93">
        <v>63921</v>
      </c>
      <c r="C36" s="54" t="s">
        <v>144</v>
      </c>
      <c r="D36" s="55"/>
      <c r="E36" s="55"/>
      <c r="F36" s="55"/>
    </row>
    <row r="37" spans="1:6" ht="23.4" x14ac:dyDescent="0.25">
      <c r="A37" s="53">
        <f t="shared" si="5"/>
        <v>4</v>
      </c>
      <c r="B37" s="93">
        <v>6393</v>
      </c>
      <c r="C37" s="54" t="s">
        <v>145</v>
      </c>
      <c r="D37" s="51">
        <f>D38</f>
        <v>0</v>
      </c>
      <c r="E37" s="51">
        <f>E38</f>
        <v>0</v>
      </c>
      <c r="F37" s="51">
        <f>F38</f>
        <v>0</v>
      </c>
    </row>
    <row r="38" spans="1:6" ht="23.4" x14ac:dyDescent="0.25">
      <c r="A38" s="53">
        <f t="shared" si="5"/>
        <v>5</v>
      </c>
      <c r="B38" s="93">
        <v>63931</v>
      </c>
      <c r="C38" s="54" t="s">
        <v>145</v>
      </c>
      <c r="D38" s="55"/>
      <c r="E38" s="55"/>
      <c r="F38" s="55"/>
    </row>
    <row r="39" spans="1:6" ht="26.4" x14ac:dyDescent="0.25">
      <c r="A39" s="38">
        <f t="shared" si="5"/>
        <v>4</v>
      </c>
      <c r="B39" s="92">
        <v>6394</v>
      </c>
      <c r="C39" s="50" t="s">
        <v>146</v>
      </c>
      <c r="D39" s="51">
        <f>D40</f>
        <v>0</v>
      </c>
      <c r="E39" s="51">
        <f>E40</f>
        <v>0</v>
      </c>
      <c r="F39" s="51">
        <f>F40</f>
        <v>0</v>
      </c>
    </row>
    <row r="40" spans="1:6" ht="23.4" x14ac:dyDescent="0.25">
      <c r="A40" s="53">
        <f t="shared" si="5"/>
        <v>5</v>
      </c>
      <c r="B40" s="93">
        <v>63941</v>
      </c>
      <c r="C40" s="54" t="s">
        <v>146</v>
      </c>
      <c r="D40" s="55"/>
      <c r="E40" s="55"/>
      <c r="F40" s="55"/>
    </row>
    <row r="41" spans="1:6" s="47" customFormat="1" ht="13.2" x14ac:dyDescent="0.25">
      <c r="A41" s="46">
        <f t="shared" si="5"/>
        <v>2</v>
      </c>
      <c r="B41" s="91">
        <v>64</v>
      </c>
      <c r="C41" s="43" t="s">
        <v>147</v>
      </c>
      <c r="D41" s="44">
        <f>D42+D50</f>
        <v>82400</v>
      </c>
      <c r="E41" s="44">
        <f>E42+E50</f>
        <v>82400</v>
      </c>
      <c r="F41" s="44">
        <f>F42+F50</f>
        <v>82400</v>
      </c>
    </row>
    <row r="42" spans="1:6" ht="13.2" x14ac:dyDescent="0.25">
      <c r="A42" s="46">
        <f t="shared" si="5"/>
        <v>3</v>
      </c>
      <c r="B42" s="91">
        <v>641</v>
      </c>
      <c r="C42" s="48" t="s">
        <v>148</v>
      </c>
      <c r="D42" s="49">
        <f>D43+D46+D48</f>
        <v>80000</v>
      </c>
      <c r="E42" s="49">
        <f>E43+E46+E48</f>
        <v>80000</v>
      </c>
      <c r="F42" s="49">
        <f>F43+F46+F48</f>
        <v>80000</v>
      </c>
    </row>
    <row r="43" spans="1:6" s="52" customFormat="1" ht="13.2" x14ac:dyDescent="0.25">
      <c r="A43" s="38">
        <f t="shared" si="5"/>
        <v>4</v>
      </c>
      <c r="B43" s="92">
        <v>6413</v>
      </c>
      <c r="C43" s="50" t="s">
        <v>149</v>
      </c>
      <c r="D43" s="51">
        <f>D44+D45</f>
        <v>80000</v>
      </c>
      <c r="E43" s="51">
        <f>E44+E45</f>
        <v>80000</v>
      </c>
      <c r="F43" s="51">
        <f>F44+F45</f>
        <v>80000</v>
      </c>
    </row>
    <row r="44" spans="1:6" s="56" customFormat="1" ht="13.2" x14ac:dyDescent="0.2">
      <c r="A44" s="53">
        <f t="shared" si="5"/>
        <v>5</v>
      </c>
      <c r="B44" s="93">
        <v>64131</v>
      </c>
      <c r="C44" s="54" t="s">
        <v>150</v>
      </c>
      <c r="D44" s="55"/>
      <c r="E44" s="55"/>
      <c r="F44" s="55"/>
    </row>
    <row r="45" spans="1:6" s="56" customFormat="1" ht="13.2" x14ac:dyDescent="0.2">
      <c r="A45" s="53">
        <f t="shared" si="5"/>
        <v>5</v>
      </c>
      <c r="B45" s="93">
        <v>64132</v>
      </c>
      <c r="C45" s="54" t="s">
        <v>151</v>
      </c>
      <c r="D45" s="55">
        <v>80000</v>
      </c>
      <c r="E45" s="55">
        <v>80000</v>
      </c>
      <c r="F45" s="55">
        <v>80000</v>
      </c>
    </row>
    <row r="46" spans="1:6" s="52" customFormat="1" ht="26.4" x14ac:dyDescent="0.25">
      <c r="A46" s="38">
        <f t="shared" si="5"/>
        <v>4</v>
      </c>
      <c r="B46" s="92">
        <v>6415</v>
      </c>
      <c r="C46" s="50" t="s">
        <v>152</v>
      </c>
      <c r="D46" s="51">
        <f>D47</f>
        <v>0</v>
      </c>
      <c r="E46" s="51">
        <f>E47</f>
        <v>0</v>
      </c>
      <c r="F46" s="51">
        <f>F47</f>
        <v>0</v>
      </c>
    </row>
    <row r="47" spans="1:6" s="56" customFormat="1" ht="13.2" x14ac:dyDescent="0.2">
      <c r="A47" s="53">
        <f t="shared" si="5"/>
        <v>5</v>
      </c>
      <c r="B47" s="93">
        <v>64151</v>
      </c>
      <c r="C47" s="54" t="s">
        <v>153</v>
      </c>
      <c r="D47" s="55"/>
      <c r="E47" s="55"/>
      <c r="F47" s="55"/>
    </row>
    <row r="48" spans="1:6" s="52" customFormat="1" ht="13.2" x14ac:dyDescent="0.25">
      <c r="A48" s="38">
        <f t="shared" si="5"/>
        <v>4</v>
      </c>
      <c r="B48" s="92">
        <v>6419</v>
      </c>
      <c r="C48" s="50" t="s">
        <v>154</v>
      </c>
      <c r="D48" s="51">
        <f>D49</f>
        <v>0</v>
      </c>
      <c r="E48" s="51">
        <f>E49</f>
        <v>0</v>
      </c>
      <c r="F48" s="51">
        <f>F49</f>
        <v>0</v>
      </c>
    </row>
    <row r="49" spans="1:6" s="56" customFormat="1" ht="13.2" x14ac:dyDescent="0.2">
      <c r="A49" s="53">
        <f t="shared" si="5"/>
        <v>5</v>
      </c>
      <c r="B49" s="93">
        <v>64199</v>
      </c>
      <c r="C49" s="54" t="s">
        <v>154</v>
      </c>
      <c r="D49" s="55"/>
      <c r="E49" s="55"/>
      <c r="F49" s="55"/>
    </row>
    <row r="50" spans="1:6" s="47" customFormat="1" ht="13.2" x14ac:dyDescent="0.25">
      <c r="A50" s="46">
        <f t="shared" si="5"/>
        <v>3</v>
      </c>
      <c r="B50" s="91">
        <v>642</v>
      </c>
      <c r="C50" s="48" t="s">
        <v>155</v>
      </c>
      <c r="D50" s="49">
        <f>D51+D53+D57</f>
        <v>2400</v>
      </c>
      <c r="E50" s="49">
        <f>E51+E53+E57</f>
        <v>2400</v>
      </c>
      <c r="F50" s="49">
        <f>F51+F53+F57</f>
        <v>2400</v>
      </c>
    </row>
    <row r="51" spans="1:6" s="58" customFormat="1" ht="13.2" x14ac:dyDescent="0.25">
      <c r="A51" s="38">
        <f t="shared" si="5"/>
        <v>4</v>
      </c>
      <c r="B51" s="92">
        <v>6421</v>
      </c>
      <c r="C51" s="50" t="s">
        <v>156</v>
      </c>
      <c r="D51" s="57">
        <f>SUM(D52:D52)</f>
        <v>0</v>
      </c>
      <c r="E51" s="57">
        <f>SUM(E52:E52)</f>
        <v>0</v>
      </c>
      <c r="F51" s="57">
        <f>SUM(F52:F52)</f>
        <v>0</v>
      </c>
    </row>
    <row r="52" spans="1:6" s="60" customFormat="1" ht="22.8" x14ac:dyDescent="0.2">
      <c r="A52" s="53">
        <f t="shared" si="5"/>
        <v>5</v>
      </c>
      <c r="B52" s="93">
        <v>64219</v>
      </c>
      <c r="C52" s="54" t="s">
        <v>157</v>
      </c>
      <c r="D52" s="59"/>
      <c r="E52" s="59"/>
      <c r="F52" s="59"/>
    </row>
    <row r="53" spans="1:6" s="52" customFormat="1" ht="13.2" x14ac:dyDescent="0.25">
      <c r="A53" s="38">
        <f t="shared" si="5"/>
        <v>4</v>
      </c>
      <c r="B53" s="92">
        <v>6422</v>
      </c>
      <c r="C53" s="50" t="s">
        <v>158</v>
      </c>
      <c r="D53" s="51">
        <f>SUM(D54:D56)</f>
        <v>2400</v>
      </c>
      <c r="E53" s="51">
        <f t="shared" ref="E53:F53" si="6">SUM(E54:E56)</f>
        <v>2400</v>
      </c>
      <c r="F53" s="51">
        <f t="shared" si="6"/>
        <v>2400</v>
      </c>
    </row>
    <row r="54" spans="1:6" s="52" customFormat="1" ht="13.2" x14ac:dyDescent="0.25">
      <c r="A54" s="38"/>
      <c r="B54" s="92">
        <v>64224</v>
      </c>
      <c r="C54" s="50" t="s">
        <v>379</v>
      </c>
      <c r="D54" s="51"/>
      <c r="E54" s="51"/>
      <c r="F54" s="51"/>
    </row>
    <row r="55" spans="1:6" s="56" customFormat="1" ht="13.2" x14ac:dyDescent="0.2">
      <c r="A55" s="53">
        <f t="shared" si="5"/>
        <v>5</v>
      </c>
      <c r="B55" s="93">
        <v>64225</v>
      </c>
      <c r="C55" s="54" t="s">
        <v>159</v>
      </c>
      <c r="D55" s="55"/>
      <c r="E55" s="55"/>
      <c r="F55" s="55"/>
    </row>
    <row r="56" spans="1:6" ht="13.2" x14ac:dyDescent="0.25">
      <c r="A56" s="53">
        <f t="shared" si="5"/>
        <v>5</v>
      </c>
      <c r="B56" s="93">
        <v>64229</v>
      </c>
      <c r="C56" s="54" t="s">
        <v>160</v>
      </c>
      <c r="D56" s="51">
        <v>2400</v>
      </c>
      <c r="E56" s="51">
        <v>2400</v>
      </c>
      <c r="F56" s="51">
        <v>2400</v>
      </c>
    </row>
    <row r="57" spans="1:6" s="52" customFormat="1" ht="13.2" x14ac:dyDescent="0.25">
      <c r="A57" s="38">
        <f t="shared" si="5"/>
        <v>4</v>
      </c>
      <c r="B57" s="92">
        <v>6429</v>
      </c>
      <c r="C57" s="50" t="s">
        <v>161</v>
      </c>
      <c r="D57" s="51">
        <f>D58</f>
        <v>0</v>
      </c>
      <c r="E57" s="51">
        <f>E58</f>
        <v>0</v>
      </c>
      <c r="F57" s="51">
        <f>F58</f>
        <v>0</v>
      </c>
    </row>
    <row r="58" spans="1:6" s="56" customFormat="1" ht="13.2" x14ac:dyDescent="0.2">
      <c r="A58" s="53">
        <f t="shared" si="5"/>
        <v>5</v>
      </c>
      <c r="B58" s="93">
        <v>64299</v>
      </c>
      <c r="C58" s="54" t="s">
        <v>161</v>
      </c>
      <c r="D58" s="55"/>
      <c r="E58" s="55"/>
      <c r="F58" s="55"/>
    </row>
    <row r="59" spans="1:6" s="47" customFormat="1" ht="26.4" x14ac:dyDescent="0.25">
      <c r="A59" s="46">
        <f t="shared" si="5"/>
        <v>2</v>
      </c>
      <c r="B59" s="91">
        <v>65</v>
      </c>
      <c r="C59" s="43" t="s">
        <v>162</v>
      </c>
      <c r="D59" s="44">
        <f t="shared" ref="D59:F60" si="7">D60</f>
        <v>50000</v>
      </c>
      <c r="E59" s="44">
        <f t="shared" si="7"/>
        <v>50000</v>
      </c>
      <c r="F59" s="44">
        <f t="shared" si="7"/>
        <v>50000</v>
      </c>
    </row>
    <row r="60" spans="1:6" ht="13.2" x14ac:dyDescent="0.25">
      <c r="A60" s="46">
        <f t="shared" si="5"/>
        <v>3</v>
      </c>
      <c r="B60" s="91">
        <v>652</v>
      </c>
      <c r="C60" s="48" t="s">
        <v>163</v>
      </c>
      <c r="D60" s="49">
        <f t="shared" si="7"/>
        <v>50000</v>
      </c>
      <c r="E60" s="49">
        <f t="shared" si="7"/>
        <v>50000</v>
      </c>
      <c r="F60" s="49">
        <f t="shared" si="7"/>
        <v>50000</v>
      </c>
    </row>
    <row r="61" spans="1:6" s="52" customFormat="1" ht="13.2" x14ac:dyDescent="0.25">
      <c r="A61" s="38">
        <f t="shared" si="5"/>
        <v>4</v>
      </c>
      <c r="B61" s="92">
        <v>6526</v>
      </c>
      <c r="C61" s="50" t="s">
        <v>164</v>
      </c>
      <c r="D61" s="51">
        <f>D62+D63+D64</f>
        <v>50000</v>
      </c>
      <c r="E61" s="51">
        <f>E62+E63+E64</f>
        <v>50000</v>
      </c>
      <c r="F61" s="51">
        <f>F62+F63+F64</f>
        <v>50000</v>
      </c>
    </row>
    <row r="62" spans="1:6" s="56" customFormat="1" ht="13.2" x14ac:dyDescent="0.2">
      <c r="A62" s="53">
        <f t="shared" si="5"/>
        <v>5</v>
      </c>
      <c r="B62" s="93">
        <v>65267</v>
      </c>
      <c r="C62" s="54" t="s">
        <v>165</v>
      </c>
      <c r="D62" s="55">
        <v>50000</v>
      </c>
      <c r="E62" s="55">
        <v>50000</v>
      </c>
      <c r="F62" s="55">
        <v>50000</v>
      </c>
    </row>
    <row r="63" spans="1:6" s="56" customFormat="1" ht="13.2" x14ac:dyDescent="0.2">
      <c r="A63" s="53">
        <f t="shared" si="5"/>
        <v>5</v>
      </c>
      <c r="B63" s="93">
        <v>65268</v>
      </c>
      <c r="C63" s="54" t="s">
        <v>166</v>
      </c>
      <c r="D63" s="55"/>
      <c r="E63" s="55"/>
      <c r="F63" s="55"/>
    </row>
    <row r="64" spans="1:6" s="56" customFormat="1" ht="13.2" x14ac:dyDescent="0.2">
      <c r="A64" s="53">
        <f t="shared" si="5"/>
        <v>5</v>
      </c>
      <c r="B64" s="93">
        <v>65269</v>
      </c>
      <c r="C64" s="54" t="s">
        <v>167</v>
      </c>
      <c r="D64" s="55"/>
      <c r="E64" s="55"/>
      <c r="F64" s="55"/>
    </row>
    <row r="65" spans="1:6" s="47" customFormat="1" ht="26.4" x14ac:dyDescent="0.25">
      <c r="A65" s="46">
        <f t="shared" si="5"/>
        <v>2</v>
      </c>
      <c r="B65" s="91">
        <v>66</v>
      </c>
      <c r="C65" s="43" t="s">
        <v>168</v>
      </c>
      <c r="D65" s="44">
        <f>D66+D69</f>
        <v>1200000</v>
      </c>
      <c r="E65" s="44">
        <f>E66+E69</f>
        <v>1200000</v>
      </c>
      <c r="F65" s="44">
        <f>F66+F69</f>
        <v>1200000</v>
      </c>
    </row>
    <row r="66" spans="1:6" ht="13.2" x14ac:dyDescent="0.25">
      <c r="A66" s="46">
        <f t="shared" si="5"/>
        <v>3</v>
      </c>
      <c r="B66" s="91">
        <v>661</v>
      </c>
      <c r="C66" s="48" t="s">
        <v>169</v>
      </c>
      <c r="D66" s="49">
        <f t="shared" ref="D66:F67" si="8">D67</f>
        <v>1200000</v>
      </c>
      <c r="E66" s="49">
        <f t="shared" si="8"/>
        <v>1200000</v>
      </c>
      <c r="F66" s="49">
        <f t="shared" si="8"/>
        <v>1200000</v>
      </c>
    </row>
    <row r="67" spans="1:6" s="52" customFormat="1" ht="13.2" x14ac:dyDescent="0.25">
      <c r="A67" s="38">
        <f t="shared" si="5"/>
        <v>4</v>
      </c>
      <c r="B67" s="92">
        <v>6615</v>
      </c>
      <c r="C67" s="50" t="s">
        <v>170</v>
      </c>
      <c r="D67" s="51">
        <f t="shared" si="8"/>
        <v>1200000</v>
      </c>
      <c r="E67" s="51">
        <f t="shared" si="8"/>
        <v>1200000</v>
      </c>
      <c r="F67" s="51">
        <f t="shared" si="8"/>
        <v>1200000</v>
      </c>
    </row>
    <row r="68" spans="1:6" s="56" customFormat="1" ht="13.2" x14ac:dyDescent="0.2">
      <c r="A68" s="53">
        <f t="shared" si="5"/>
        <v>5</v>
      </c>
      <c r="B68" s="93">
        <v>66151</v>
      </c>
      <c r="C68" s="54" t="s">
        <v>170</v>
      </c>
      <c r="D68" s="55">
        <v>1200000</v>
      </c>
      <c r="E68" s="55">
        <v>1200000</v>
      </c>
      <c r="F68" s="55">
        <v>1200000</v>
      </c>
    </row>
    <row r="69" spans="1:6" s="47" customFormat="1" ht="13.2" x14ac:dyDescent="0.25">
      <c r="A69" s="46">
        <f t="shared" si="5"/>
        <v>3</v>
      </c>
      <c r="B69" s="91">
        <v>663</v>
      </c>
      <c r="C69" s="48" t="s">
        <v>171</v>
      </c>
      <c r="D69" s="49">
        <f>D70+D72</f>
        <v>0</v>
      </c>
      <c r="E69" s="49">
        <f>E70+E72</f>
        <v>0</v>
      </c>
      <c r="F69" s="49">
        <f>F70+F72</f>
        <v>0</v>
      </c>
    </row>
    <row r="70" spans="1:6" s="52" customFormat="1" ht="13.2" x14ac:dyDescent="0.25">
      <c r="A70" s="38">
        <f t="shared" si="5"/>
        <v>4</v>
      </c>
      <c r="B70" s="92">
        <v>6631</v>
      </c>
      <c r="C70" s="50" t="s">
        <v>172</v>
      </c>
      <c r="D70" s="51">
        <f>D71</f>
        <v>0</v>
      </c>
      <c r="E70" s="51">
        <f>E71</f>
        <v>0</v>
      </c>
      <c r="F70" s="51">
        <f>F71</f>
        <v>0</v>
      </c>
    </row>
    <row r="71" spans="1:6" s="56" customFormat="1" ht="13.2" x14ac:dyDescent="0.2">
      <c r="A71" s="53">
        <f t="shared" si="5"/>
        <v>5</v>
      </c>
      <c r="B71" s="93">
        <v>66314</v>
      </c>
      <c r="C71" s="54" t="s">
        <v>173</v>
      </c>
      <c r="D71" s="55"/>
      <c r="E71" s="55"/>
      <c r="F71" s="55"/>
    </row>
    <row r="72" spans="1:6" s="52" customFormat="1" ht="13.2" x14ac:dyDescent="0.25">
      <c r="A72" s="38">
        <f t="shared" si="5"/>
        <v>4</v>
      </c>
      <c r="B72" s="92">
        <v>6632</v>
      </c>
      <c r="C72" s="50" t="s">
        <v>174</v>
      </c>
      <c r="D72" s="51">
        <f>D73</f>
        <v>0</v>
      </c>
      <c r="E72" s="51">
        <f>E73</f>
        <v>0</v>
      </c>
      <c r="F72" s="51">
        <f>F73</f>
        <v>0</v>
      </c>
    </row>
    <row r="73" spans="1:6" s="56" customFormat="1" ht="13.2" x14ac:dyDescent="0.2">
      <c r="A73" s="53">
        <f t="shared" si="5"/>
        <v>5</v>
      </c>
      <c r="B73" s="93">
        <v>66322</v>
      </c>
      <c r="C73" s="54" t="s">
        <v>175</v>
      </c>
      <c r="D73" s="55"/>
      <c r="E73" s="55"/>
      <c r="F73" s="55"/>
    </row>
    <row r="74" spans="1:6" s="47" customFormat="1" ht="26.4" x14ac:dyDescent="0.25">
      <c r="A74" s="46">
        <f t="shared" si="5"/>
        <v>2</v>
      </c>
      <c r="B74" s="91">
        <v>67</v>
      </c>
      <c r="C74" s="43" t="s">
        <v>176</v>
      </c>
      <c r="D74" s="44">
        <f>D75+D82</f>
        <v>47125064.899999999</v>
      </c>
      <c r="E74" s="44">
        <f>E75+E82</f>
        <v>50838164.899999999</v>
      </c>
      <c r="F74" s="44">
        <f>F75+F82</f>
        <v>50838164.899999999</v>
      </c>
    </row>
    <row r="75" spans="1:6" ht="24" x14ac:dyDescent="0.25">
      <c r="A75" s="46">
        <f t="shared" si="5"/>
        <v>3</v>
      </c>
      <c r="B75" s="91">
        <v>671</v>
      </c>
      <c r="C75" s="48" t="s">
        <v>177</v>
      </c>
      <c r="D75" s="44">
        <f>D76+D78+D80</f>
        <v>4419039.9000000004</v>
      </c>
      <c r="E75" s="44">
        <f>E76+E78+E80</f>
        <v>8132139.9000000004</v>
      </c>
      <c r="F75" s="44">
        <f>F76+F78+F80</f>
        <v>8132139.9000000004</v>
      </c>
    </row>
    <row r="76" spans="1:6" s="52" customFormat="1" ht="26.4" x14ac:dyDescent="0.25">
      <c r="A76" s="38">
        <f t="shared" si="5"/>
        <v>4</v>
      </c>
      <c r="B76" s="92">
        <v>6711</v>
      </c>
      <c r="C76" s="50" t="s">
        <v>178</v>
      </c>
      <c r="D76" s="62">
        <f>SUM(D77)</f>
        <v>4270839.9000000004</v>
      </c>
      <c r="E76" s="62">
        <f>SUM(E77)</f>
        <v>6022139.9000000004</v>
      </c>
      <c r="F76" s="62">
        <f>SUM(F77)</f>
        <v>6022139.9000000004</v>
      </c>
    </row>
    <row r="77" spans="1:6" s="56" customFormat="1" ht="22.8" x14ac:dyDescent="0.2">
      <c r="A77" s="53">
        <f t="shared" si="5"/>
        <v>5</v>
      </c>
      <c r="B77" s="93">
        <v>67111</v>
      </c>
      <c r="C77" s="54" t="s">
        <v>178</v>
      </c>
      <c r="D77" s="55">
        <v>4270839.9000000004</v>
      </c>
      <c r="E77" s="55">
        <v>6022139.9000000004</v>
      </c>
      <c r="F77" s="55">
        <v>6022139.9000000004</v>
      </c>
    </row>
    <row r="78" spans="1:6" s="52" customFormat="1" ht="26.4" x14ac:dyDescent="0.25">
      <c r="A78" s="38">
        <f t="shared" si="5"/>
        <v>4</v>
      </c>
      <c r="B78" s="92">
        <v>6712</v>
      </c>
      <c r="C78" s="50" t="s">
        <v>179</v>
      </c>
      <c r="D78" s="62">
        <f>SUM(D79)</f>
        <v>148200</v>
      </c>
      <c r="E78" s="62">
        <f>SUM(E79)</f>
        <v>2110000</v>
      </c>
      <c r="F78" s="62">
        <f>SUM(F79)</f>
        <v>2110000</v>
      </c>
    </row>
    <row r="79" spans="1:6" s="56" customFormat="1" ht="22.8" x14ac:dyDescent="0.2">
      <c r="A79" s="53">
        <f t="shared" si="5"/>
        <v>5</v>
      </c>
      <c r="B79" s="93">
        <v>67121</v>
      </c>
      <c r="C79" s="54" t="s">
        <v>179</v>
      </c>
      <c r="D79" s="55">
        <v>148200</v>
      </c>
      <c r="E79" s="55">
        <v>2110000</v>
      </c>
      <c r="F79" s="55">
        <v>2110000</v>
      </c>
    </row>
    <row r="80" spans="1:6" s="52" customFormat="1" ht="26.4" x14ac:dyDescent="0.25">
      <c r="A80" s="38">
        <f t="shared" si="5"/>
        <v>4</v>
      </c>
      <c r="B80" s="92">
        <v>6714</v>
      </c>
      <c r="C80" s="50" t="s">
        <v>180</v>
      </c>
      <c r="D80" s="62">
        <f>SUM(D81)</f>
        <v>0</v>
      </c>
      <c r="E80" s="62">
        <f>SUM(E81)</f>
        <v>0</v>
      </c>
      <c r="F80" s="62">
        <f>SUM(F81)</f>
        <v>0</v>
      </c>
    </row>
    <row r="81" spans="1:6" s="56" customFormat="1" ht="22.8" x14ac:dyDescent="0.2">
      <c r="A81" s="53">
        <f t="shared" si="5"/>
        <v>5</v>
      </c>
      <c r="B81" s="93">
        <v>67141</v>
      </c>
      <c r="C81" s="54" t="s">
        <v>180</v>
      </c>
      <c r="D81" s="55"/>
      <c r="E81" s="55"/>
      <c r="F81" s="55"/>
    </row>
    <row r="82" spans="1:6" s="47" customFormat="1" ht="13.2" x14ac:dyDescent="0.25">
      <c r="A82" s="46">
        <f t="shared" ref="A82:A109" si="9">LEN(B82)</f>
        <v>3</v>
      </c>
      <c r="B82" s="91">
        <v>673</v>
      </c>
      <c r="C82" s="48" t="s">
        <v>181</v>
      </c>
      <c r="D82" s="44">
        <f t="shared" ref="D82:F83" si="10">SUM(D83)</f>
        <v>42706025</v>
      </c>
      <c r="E82" s="44">
        <f t="shared" si="10"/>
        <v>42706025</v>
      </c>
      <c r="F82" s="44">
        <f t="shared" si="10"/>
        <v>42706025</v>
      </c>
    </row>
    <row r="83" spans="1:6" s="52" customFormat="1" ht="13.2" x14ac:dyDescent="0.25">
      <c r="A83" s="38">
        <f t="shared" si="9"/>
        <v>4</v>
      </c>
      <c r="B83" s="92">
        <v>6731</v>
      </c>
      <c r="C83" s="50" t="s">
        <v>181</v>
      </c>
      <c r="D83" s="62">
        <f t="shared" si="10"/>
        <v>42706025</v>
      </c>
      <c r="E83" s="62">
        <f t="shared" si="10"/>
        <v>42706025</v>
      </c>
      <c r="F83" s="62">
        <f t="shared" si="10"/>
        <v>42706025</v>
      </c>
    </row>
    <row r="84" spans="1:6" s="56" customFormat="1" ht="13.2" x14ac:dyDescent="0.2">
      <c r="A84" s="53">
        <f t="shared" si="9"/>
        <v>5</v>
      </c>
      <c r="B84" s="93">
        <v>67311</v>
      </c>
      <c r="C84" s="54" t="s">
        <v>181</v>
      </c>
      <c r="D84" s="55">
        <v>42706025</v>
      </c>
      <c r="E84" s="55">
        <v>42706025</v>
      </c>
      <c r="F84" s="55">
        <v>42706025</v>
      </c>
    </row>
    <row r="85" spans="1:6" s="47" customFormat="1" ht="13.2" x14ac:dyDescent="0.25">
      <c r="A85" s="46">
        <f t="shared" si="9"/>
        <v>2</v>
      </c>
      <c r="B85" s="91">
        <v>68</v>
      </c>
      <c r="C85" s="43" t="s">
        <v>182</v>
      </c>
      <c r="D85" s="44">
        <f t="shared" ref="D85:F86" si="11">D86</f>
        <v>10000</v>
      </c>
      <c r="E85" s="44">
        <f t="shared" si="11"/>
        <v>10000</v>
      </c>
      <c r="F85" s="44">
        <f t="shared" si="11"/>
        <v>10000</v>
      </c>
    </row>
    <row r="86" spans="1:6" ht="13.2" x14ac:dyDescent="0.25">
      <c r="A86" s="46">
        <f t="shared" si="9"/>
        <v>3</v>
      </c>
      <c r="B86" s="91">
        <v>683</v>
      </c>
      <c r="C86" s="48" t="s">
        <v>183</v>
      </c>
      <c r="D86" s="44">
        <f t="shared" si="11"/>
        <v>10000</v>
      </c>
      <c r="E86" s="44">
        <f t="shared" si="11"/>
        <v>10000</v>
      </c>
      <c r="F86" s="44">
        <f t="shared" si="11"/>
        <v>10000</v>
      </c>
    </row>
    <row r="87" spans="1:6" s="52" customFormat="1" ht="13.2" x14ac:dyDescent="0.25">
      <c r="A87" s="38">
        <f t="shared" si="9"/>
        <v>4</v>
      </c>
      <c r="B87" s="92">
        <v>6831</v>
      </c>
      <c r="C87" s="50" t="s">
        <v>183</v>
      </c>
      <c r="D87" s="62">
        <f>SUM(D88)</f>
        <v>10000</v>
      </c>
      <c r="E87" s="62">
        <f>SUM(E88)</f>
        <v>10000</v>
      </c>
      <c r="F87" s="62">
        <f>SUM(F88)</f>
        <v>10000</v>
      </c>
    </row>
    <row r="88" spans="1:6" s="56" customFormat="1" ht="13.2" x14ac:dyDescent="0.2">
      <c r="A88" s="53">
        <f t="shared" si="9"/>
        <v>5</v>
      </c>
      <c r="B88" s="93">
        <v>68311</v>
      </c>
      <c r="C88" s="54" t="s">
        <v>183</v>
      </c>
      <c r="D88" s="55">
        <v>10000</v>
      </c>
      <c r="E88" s="55">
        <v>10000</v>
      </c>
      <c r="F88" s="55">
        <v>10000</v>
      </c>
    </row>
    <row r="89" spans="1:6" s="45" customFormat="1" ht="13.2" x14ac:dyDescent="0.25">
      <c r="A89" s="42">
        <f t="shared" si="9"/>
        <v>1</v>
      </c>
      <c r="B89" s="91">
        <v>7</v>
      </c>
      <c r="C89" s="43" t="s">
        <v>184</v>
      </c>
      <c r="D89" s="44">
        <f>D90+D94</f>
        <v>1500</v>
      </c>
      <c r="E89" s="44">
        <f>E90+E94</f>
        <v>1500</v>
      </c>
      <c r="F89" s="44">
        <f>F90+F94</f>
        <v>1500</v>
      </c>
    </row>
    <row r="90" spans="1:6" s="47" customFormat="1" ht="13.2" x14ac:dyDescent="0.25">
      <c r="A90" s="46">
        <f t="shared" si="9"/>
        <v>2</v>
      </c>
      <c r="B90" s="91">
        <v>71</v>
      </c>
      <c r="C90" s="43" t="s">
        <v>185</v>
      </c>
      <c r="D90" s="44">
        <f t="shared" ref="D90:F92" si="12">D91</f>
        <v>0</v>
      </c>
      <c r="E90" s="44">
        <f t="shared" si="12"/>
        <v>0</v>
      </c>
      <c r="F90" s="44">
        <f t="shared" si="12"/>
        <v>0</v>
      </c>
    </row>
    <row r="91" spans="1:6" ht="24" x14ac:dyDescent="0.25">
      <c r="A91" s="46">
        <f t="shared" si="9"/>
        <v>3</v>
      </c>
      <c r="B91" s="91">
        <v>711</v>
      </c>
      <c r="C91" s="48" t="s">
        <v>186</v>
      </c>
      <c r="D91" s="49">
        <f t="shared" si="12"/>
        <v>0</v>
      </c>
      <c r="E91" s="49">
        <f t="shared" si="12"/>
        <v>0</v>
      </c>
      <c r="F91" s="49">
        <f t="shared" si="12"/>
        <v>0</v>
      </c>
    </row>
    <row r="92" spans="1:6" s="52" customFormat="1" ht="13.2" x14ac:dyDescent="0.25">
      <c r="A92" s="38">
        <f t="shared" si="9"/>
        <v>4</v>
      </c>
      <c r="B92" s="92">
        <v>7111</v>
      </c>
      <c r="C92" s="50" t="s">
        <v>187</v>
      </c>
      <c r="D92" s="51">
        <f t="shared" si="12"/>
        <v>0</v>
      </c>
      <c r="E92" s="51">
        <f t="shared" si="12"/>
        <v>0</v>
      </c>
      <c r="F92" s="51">
        <f t="shared" si="12"/>
        <v>0</v>
      </c>
    </row>
    <row r="93" spans="1:6" s="56" customFormat="1" ht="13.2" x14ac:dyDescent="0.2">
      <c r="A93" s="53">
        <f t="shared" si="9"/>
        <v>5</v>
      </c>
      <c r="B93" s="93">
        <v>71111</v>
      </c>
      <c r="C93" s="54" t="s">
        <v>188</v>
      </c>
      <c r="D93" s="61"/>
      <c r="E93" s="61"/>
      <c r="F93" s="61"/>
    </row>
    <row r="94" spans="1:6" s="47" customFormat="1" ht="13.2" x14ac:dyDescent="0.25">
      <c r="A94" s="46">
        <f t="shared" si="9"/>
        <v>2</v>
      </c>
      <c r="B94" s="91">
        <v>72</v>
      </c>
      <c r="C94" s="43" t="s">
        <v>189</v>
      </c>
      <c r="D94" s="44">
        <f>D95+D100</f>
        <v>1500</v>
      </c>
      <c r="E94" s="44">
        <f>E95+E100</f>
        <v>1500</v>
      </c>
      <c r="F94" s="44">
        <f>F95+F100</f>
        <v>1500</v>
      </c>
    </row>
    <row r="95" spans="1:6" ht="13.2" x14ac:dyDescent="0.25">
      <c r="A95" s="46">
        <f t="shared" si="9"/>
        <v>3</v>
      </c>
      <c r="B95" s="91">
        <v>721</v>
      </c>
      <c r="C95" s="48" t="s">
        <v>190</v>
      </c>
      <c r="D95" s="49">
        <f>D96+D98</f>
        <v>1500</v>
      </c>
      <c r="E95" s="49">
        <f>E96+E98</f>
        <v>1500</v>
      </c>
      <c r="F95" s="49">
        <f>F96+F98</f>
        <v>1500</v>
      </c>
    </row>
    <row r="96" spans="1:6" s="52" customFormat="1" ht="13.2" x14ac:dyDescent="0.25">
      <c r="A96" s="38">
        <f t="shared" si="9"/>
        <v>4</v>
      </c>
      <c r="B96" s="92">
        <v>7211</v>
      </c>
      <c r="C96" s="50" t="s">
        <v>191</v>
      </c>
      <c r="D96" s="51">
        <f>D97</f>
        <v>1500</v>
      </c>
      <c r="E96" s="51">
        <f>E97</f>
        <v>1500</v>
      </c>
      <c r="F96" s="51">
        <f>F97</f>
        <v>1500</v>
      </c>
    </row>
    <row r="97" spans="1:6" s="56" customFormat="1" ht="13.2" x14ac:dyDescent="0.2">
      <c r="A97" s="53">
        <f t="shared" si="9"/>
        <v>5</v>
      </c>
      <c r="B97" s="93">
        <v>72119</v>
      </c>
      <c r="C97" s="54" t="s">
        <v>192</v>
      </c>
      <c r="D97" s="55">
        <v>1500</v>
      </c>
      <c r="E97" s="55">
        <v>1500</v>
      </c>
      <c r="F97" s="55">
        <v>1500</v>
      </c>
    </row>
    <row r="98" spans="1:6" s="52" customFormat="1" ht="13.2" x14ac:dyDescent="0.25">
      <c r="A98" s="38">
        <f t="shared" si="9"/>
        <v>4</v>
      </c>
      <c r="B98" s="92">
        <v>7212</v>
      </c>
      <c r="C98" s="50" t="s">
        <v>193</v>
      </c>
      <c r="D98" s="51">
        <f>D99</f>
        <v>0</v>
      </c>
      <c r="E98" s="51">
        <f>E99</f>
        <v>0</v>
      </c>
      <c r="F98" s="51">
        <f>F99</f>
        <v>0</v>
      </c>
    </row>
    <row r="99" spans="1:6" s="56" customFormat="1" ht="13.2" x14ac:dyDescent="0.2">
      <c r="A99" s="53">
        <f t="shared" si="9"/>
        <v>5</v>
      </c>
      <c r="B99" s="93">
        <v>72121</v>
      </c>
      <c r="C99" s="54" t="s">
        <v>194</v>
      </c>
      <c r="D99" s="55"/>
      <c r="E99" s="55"/>
      <c r="F99" s="55"/>
    </row>
    <row r="100" spans="1:6" s="47" customFormat="1" ht="13.2" x14ac:dyDescent="0.25">
      <c r="A100" s="46">
        <f t="shared" si="9"/>
        <v>3</v>
      </c>
      <c r="B100" s="91">
        <v>723</v>
      </c>
      <c r="C100" s="48" t="s">
        <v>195</v>
      </c>
      <c r="D100" s="49">
        <f t="shared" ref="D100:F101" si="13">D101</f>
        <v>0</v>
      </c>
      <c r="E100" s="49">
        <f t="shared" si="13"/>
        <v>0</v>
      </c>
      <c r="F100" s="49">
        <f t="shared" si="13"/>
        <v>0</v>
      </c>
    </row>
    <row r="101" spans="1:6" s="52" customFormat="1" ht="13.2" x14ac:dyDescent="0.25">
      <c r="A101" s="38">
        <f t="shared" si="9"/>
        <v>4</v>
      </c>
      <c r="B101" s="92">
        <v>7231</v>
      </c>
      <c r="C101" s="50" t="s">
        <v>90</v>
      </c>
      <c r="D101" s="51">
        <f t="shared" si="13"/>
        <v>0</v>
      </c>
      <c r="E101" s="51">
        <f t="shared" si="13"/>
        <v>0</v>
      </c>
      <c r="F101" s="51">
        <f t="shared" si="13"/>
        <v>0</v>
      </c>
    </row>
    <row r="102" spans="1:6" s="56" customFormat="1" ht="13.2" x14ac:dyDescent="0.2">
      <c r="A102" s="53">
        <f t="shared" si="9"/>
        <v>5</v>
      </c>
      <c r="B102" s="93">
        <v>72311</v>
      </c>
      <c r="C102" s="54" t="s">
        <v>196</v>
      </c>
      <c r="D102" s="55"/>
      <c r="E102" s="55"/>
      <c r="F102" s="55"/>
    </row>
    <row r="103" spans="1:6" s="45" customFormat="1" ht="13.2" x14ac:dyDescent="0.25">
      <c r="A103" s="42">
        <f t="shared" si="9"/>
        <v>1</v>
      </c>
      <c r="B103" s="91">
        <v>8</v>
      </c>
      <c r="C103" s="43" t="s">
        <v>197</v>
      </c>
      <c r="D103" s="44">
        <f>D104</f>
        <v>0</v>
      </c>
      <c r="E103" s="44">
        <f>E104</f>
        <v>0</v>
      </c>
      <c r="F103" s="44">
        <f>F104</f>
        <v>0</v>
      </c>
    </row>
    <row r="104" spans="1:6" s="47" customFormat="1" ht="13.2" x14ac:dyDescent="0.25">
      <c r="A104" s="46">
        <f t="shared" si="9"/>
        <v>2</v>
      </c>
      <c r="B104" s="91">
        <v>84</v>
      </c>
      <c r="C104" s="43" t="s">
        <v>198</v>
      </c>
      <c r="D104" s="44">
        <f>D105+D107</f>
        <v>0</v>
      </c>
      <c r="E104" s="44">
        <f>E105+E107</f>
        <v>0</v>
      </c>
      <c r="F104" s="44">
        <f>F105+F107</f>
        <v>0</v>
      </c>
    </row>
    <row r="105" spans="1:6" ht="24" x14ac:dyDescent="0.25">
      <c r="A105" s="46">
        <f t="shared" si="9"/>
        <v>3</v>
      </c>
      <c r="B105" s="91">
        <v>844</v>
      </c>
      <c r="C105" s="48" t="s">
        <v>199</v>
      </c>
      <c r="D105" s="44">
        <f>D106</f>
        <v>0</v>
      </c>
      <c r="E105" s="44">
        <f>E106</f>
        <v>0</v>
      </c>
      <c r="F105" s="44">
        <f>F106</f>
        <v>0</v>
      </c>
    </row>
    <row r="106" spans="1:6" s="52" customFormat="1" ht="26.4" x14ac:dyDescent="0.25">
      <c r="A106" s="38">
        <f t="shared" si="9"/>
        <v>4</v>
      </c>
      <c r="B106" s="92">
        <v>8443</v>
      </c>
      <c r="C106" s="50" t="s">
        <v>200</v>
      </c>
      <c r="D106" s="62"/>
      <c r="E106" s="62"/>
      <c r="F106" s="62"/>
    </row>
    <row r="107" spans="1:6" s="47" customFormat="1" ht="13.2" x14ac:dyDescent="0.25">
      <c r="A107" s="46">
        <f t="shared" si="9"/>
        <v>3</v>
      </c>
      <c r="B107" s="91">
        <v>847</v>
      </c>
      <c r="C107" s="48" t="s">
        <v>201</v>
      </c>
      <c r="D107" s="49">
        <f t="shared" ref="D107:F108" si="14">D108</f>
        <v>0</v>
      </c>
      <c r="E107" s="49">
        <f t="shared" si="14"/>
        <v>0</v>
      </c>
      <c r="F107" s="49">
        <f t="shared" si="14"/>
        <v>0</v>
      </c>
    </row>
    <row r="108" spans="1:6" s="52" customFormat="1" ht="13.2" x14ac:dyDescent="0.25">
      <c r="A108" s="38">
        <f t="shared" si="9"/>
        <v>4</v>
      </c>
      <c r="B108" s="92">
        <v>8471</v>
      </c>
      <c r="C108" s="50" t="s">
        <v>202</v>
      </c>
      <c r="D108" s="51">
        <f t="shared" si="14"/>
        <v>0</v>
      </c>
      <c r="E108" s="51">
        <f t="shared" si="14"/>
        <v>0</v>
      </c>
      <c r="F108" s="51">
        <f t="shared" si="14"/>
        <v>0</v>
      </c>
    </row>
    <row r="109" spans="1:6" s="56" customFormat="1" ht="13.2" x14ac:dyDescent="0.2">
      <c r="A109" s="53">
        <f t="shared" si="9"/>
        <v>5</v>
      </c>
      <c r="B109" s="93">
        <v>84712</v>
      </c>
      <c r="C109" s="54" t="s">
        <v>203</v>
      </c>
      <c r="D109" s="55"/>
      <c r="E109" s="55"/>
      <c r="F109" s="55"/>
    </row>
    <row r="110" spans="1:6" ht="13.2" x14ac:dyDescent="0.25">
      <c r="C110" t="s">
        <v>386</v>
      </c>
      <c r="D110" s="44">
        <f>D3+D94</f>
        <v>48762930.899999999</v>
      </c>
      <c r="E110" s="44">
        <f>E3+E94</f>
        <v>52476030.899999999</v>
      </c>
      <c r="F110" s="44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117"/>
  <sheetViews>
    <sheetView workbookViewId="0">
      <selection activeCell="J14" sqref="J14"/>
    </sheetView>
  </sheetViews>
  <sheetFormatPr defaultRowHeight="12.6" x14ac:dyDescent="0.25"/>
  <cols>
    <col min="1" max="1" width="0.44140625" customWidth="1"/>
    <col min="2" max="2" width="8" customWidth="1"/>
    <col min="3" max="3" width="37.44140625" customWidth="1"/>
    <col min="4" max="4" width="14.5546875" customWidth="1"/>
    <col min="5" max="5" width="12.5546875" customWidth="1"/>
    <col min="6" max="6" width="12.44140625" customWidth="1"/>
  </cols>
  <sheetData>
    <row r="1" spans="2:6" ht="13.2" thickBot="1" x14ac:dyDescent="0.3">
      <c r="B1" s="101"/>
      <c r="C1" s="615"/>
      <c r="D1" s="616"/>
      <c r="E1" s="616"/>
      <c r="F1" s="616"/>
    </row>
    <row r="2" spans="2:6" ht="53.4" thickBot="1" x14ac:dyDescent="0.3">
      <c r="B2" s="79" t="s">
        <v>204</v>
      </c>
      <c r="C2" s="80" t="s">
        <v>16</v>
      </c>
      <c r="D2" s="79" t="s">
        <v>110</v>
      </c>
      <c r="E2" s="79" t="s">
        <v>111</v>
      </c>
      <c r="F2" s="79" t="s">
        <v>112</v>
      </c>
    </row>
    <row r="3" spans="2:6" ht="13.2" x14ac:dyDescent="0.25">
      <c r="B3" s="81" t="s">
        <v>205</v>
      </c>
      <c r="C3" s="81" t="s">
        <v>206</v>
      </c>
      <c r="D3" s="82">
        <f>D4+D14+D47+D55+D61+D66</f>
        <v>48614730.899999999</v>
      </c>
      <c r="E3" s="82">
        <f t="shared" ref="E3:F3" si="0">E4+E14+E47+E55+E61+E66</f>
        <v>50366030.899999999</v>
      </c>
      <c r="F3" s="82">
        <f t="shared" si="0"/>
        <v>50286030.899999999</v>
      </c>
    </row>
    <row r="4" spans="2:6" ht="13.2" x14ac:dyDescent="0.25">
      <c r="B4" s="81" t="s">
        <v>207</v>
      </c>
      <c r="C4" s="81" t="s">
        <v>208</v>
      </c>
      <c r="D4" s="82">
        <f>+D5+D9+D11</f>
        <v>40909138.899999999</v>
      </c>
      <c r="E4" s="82">
        <f t="shared" ref="E4:F4" si="1">+E5+E9+E11</f>
        <v>41950658.899999999</v>
      </c>
      <c r="F4" s="82">
        <f t="shared" si="1"/>
        <v>41950658.899999999</v>
      </c>
    </row>
    <row r="5" spans="2:6" x14ac:dyDescent="0.25">
      <c r="B5" s="83" t="s">
        <v>209</v>
      </c>
      <c r="C5" s="83" t="s">
        <v>210</v>
      </c>
      <c r="D5" s="84">
        <f>D6+D7+D8</f>
        <v>34197217</v>
      </c>
      <c r="E5" s="84">
        <f t="shared" ref="E5:F5" si="2">E6+E7+E8</f>
        <v>35026160</v>
      </c>
      <c r="F5" s="84">
        <f t="shared" si="2"/>
        <v>35026160</v>
      </c>
    </row>
    <row r="6" spans="2:6" x14ac:dyDescent="0.25">
      <c r="B6" s="85" t="s">
        <v>211</v>
      </c>
      <c r="C6" s="85" t="s">
        <v>24</v>
      </c>
      <c r="D6" s="86">
        <v>34197217</v>
      </c>
      <c r="E6" s="86">
        <v>35026160</v>
      </c>
      <c r="F6" s="86">
        <v>35026160</v>
      </c>
    </row>
    <row r="7" spans="2:6" x14ac:dyDescent="0.25">
      <c r="B7" s="85" t="s">
        <v>212</v>
      </c>
      <c r="C7" s="85" t="s">
        <v>213</v>
      </c>
      <c r="D7" s="86"/>
      <c r="E7" s="86"/>
      <c r="F7" s="86"/>
    </row>
    <row r="8" spans="2:6" x14ac:dyDescent="0.25">
      <c r="B8" s="85" t="s">
        <v>214</v>
      </c>
      <c r="C8" s="85" t="s">
        <v>215</v>
      </c>
      <c r="D8" s="86"/>
      <c r="E8" s="86"/>
      <c r="F8" s="86"/>
    </row>
    <row r="9" spans="2:6" x14ac:dyDescent="0.25">
      <c r="B9" s="98">
        <v>312</v>
      </c>
      <c r="C9" s="83" t="s">
        <v>25</v>
      </c>
      <c r="D9" s="84">
        <f>D10</f>
        <v>830000</v>
      </c>
      <c r="E9" s="84">
        <f t="shared" ref="E9:F9" si="3">E10</f>
        <v>900000</v>
      </c>
      <c r="F9" s="84">
        <f t="shared" si="3"/>
        <v>900000</v>
      </c>
    </row>
    <row r="10" spans="2:6" x14ac:dyDescent="0.25">
      <c r="B10" s="96" t="s">
        <v>216</v>
      </c>
      <c r="C10" s="85" t="s">
        <v>25</v>
      </c>
      <c r="D10" s="86">
        <v>830000</v>
      </c>
      <c r="E10" s="86">
        <v>900000</v>
      </c>
      <c r="F10" s="86">
        <v>900000</v>
      </c>
    </row>
    <row r="11" spans="2:6" x14ac:dyDescent="0.25">
      <c r="B11" s="98">
        <v>313</v>
      </c>
      <c r="C11" s="83" t="s">
        <v>217</v>
      </c>
      <c r="D11" s="84">
        <f>D12+D13</f>
        <v>5881921.9000000004</v>
      </c>
      <c r="E11" s="84">
        <f t="shared" ref="E11:F11" si="4">E12+E13</f>
        <v>6024498.9000000004</v>
      </c>
      <c r="F11" s="84">
        <f t="shared" si="4"/>
        <v>6024498.9000000004</v>
      </c>
    </row>
    <row r="12" spans="2:6" x14ac:dyDescent="0.25">
      <c r="B12" s="96" t="s">
        <v>218</v>
      </c>
      <c r="C12" s="85" t="s">
        <v>27</v>
      </c>
      <c r="D12" s="86">
        <v>5300569</v>
      </c>
      <c r="E12" s="86">
        <v>5429055</v>
      </c>
      <c r="F12" s="86">
        <v>5429055</v>
      </c>
    </row>
    <row r="13" spans="2:6" ht="21" x14ac:dyDescent="0.25">
      <c r="B13" s="85" t="s">
        <v>219</v>
      </c>
      <c r="C13" s="85" t="s">
        <v>28</v>
      </c>
      <c r="D13" s="86">
        <v>581352.9</v>
      </c>
      <c r="E13" s="86">
        <v>595443.9</v>
      </c>
      <c r="F13" s="86">
        <v>595443.9</v>
      </c>
    </row>
    <row r="14" spans="2:6" ht="13.2" x14ac:dyDescent="0.25">
      <c r="B14" s="81" t="s">
        <v>220</v>
      </c>
      <c r="C14" s="81" t="s">
        <v>221</v>
      </c>
      <c r="D14" s="82">
        <f>D15+D20+D27+D37+D39</f>
        <v>7693166</v>
      </c>
      <c r="E14" s="82">
        <f t="shared" ref="E14:F14" si="5">E15+E20+E27+E37+E39</f>
        <v>8402946</v>
      </c>
      <c r="F14" s="82">
        <f t="shared" si="5"/>
        <v>8322946</v>
      </c>
    </row>
    <row r="15" spans="2:6" x14ac:dyDescent="0.25">
      <c r="B15" s="83" t="s">
        <v>222</v>
      </c>
      <c r="C15" s="83" t="s">
        <v>223</v>
      </c>
      <c r="D15" s="84">
        <f>SUM(D16:D19)</f>
        <v>663600</v>
      </c>
      <c r="E15" s="84">
        <f t="shared" ref="E15:F15" si="6">SUM(E16:E19)</f>
        <v>793600</v>
      </c>
      <c r="F15" s="84">
        <f t="shared" si="6"/>
        <v>793600</v>
      </c>
    </row>
    <row r="16" spans="2:6" x14ac:dyDescent="0.25">
      <c r="B16" s="85" t="s">
        <v>224</v>
      </c>
      <c r="C16" s="85" t="s">
        <v>29</v>
      </c>
      <c r="D16" s="86">
        <v>63600</v>
      </c>
      <c r="E16" s="86">
        <v>63600</v>
      </c>
      <c r="F16" s="86">
        <v>63600</v>
      </c>
    </row>
    <row r="17" spans="2:6" x14ac:dyDescent="0.25">
      <c r="B17" s="85" t="s">
        <v>225</v>
      </c>
      <c r="C17" s="85" t="s">
        <v>226</v>
      </c>
      <c r="D17" s="86">
        <v>520000</v>
      </c>
      <c r="E17" s="86">
        <v>650000</v>
      </c>
      <c r="F17" s="86">
        <v>650000</v>
      </c>
    </row>
    <row r="18" spans="2:6" x14ac:dyDescent="0.25">
      <c r="B18" s="85" t="s">
        <v>227</v>
      </c>
      <c r="C18" s="85" t="s">
        <v>31</v>
      </c>
      <c r="D18" s="86">
        <v>70000</v>
      </c>
      <c r="E18" s="86">
        <v>70000</v>
      </c>
      <c r="F18" s="86">
        <v>70000</v>
      </c>
    </row>
    <row r="19" spans="2:6" x14ac:dyDescent="0.25">
      <c r="B19" s="85" t="s">
        <v>228</v>
      </c>
      <c r="C19" s="85" t="s">
        <v>32</v>
      </c>
      <c r="D19" s="86">
        <v>10000</v>
      </c>
      <c r="E19" s="86">
        <v>10000</v>
      </c>
      <c r="F19" s="86">
        <v>10000</v>
      </c>
    </row>
    <row r="20" spans="2:6" x14ac:dyDescent="0.25">
      <c r="B20" s="83" t="s">
        <v>229</v>
      </c>
      <c r="C20" s="83" t="s">
        <v>230</v>
      </c>
      <c r="D20" s="84">
        <f>SUM(D21:D26)</f>
        <v>3012420</v>
      </c>
      <c r="E20" s="84">
        <f t="shared" ref="E20:F20" si="7">SUM(E21:E26)</f>
        <v>3504000</v>
      </c>
      <c r="F20" s="84">
        <f t="shared" si="7"/>
        <v>3504000</v>
      </c>
    </row>
    <row r="21" spans="2:6" x14ac:dyDescent="0.25">
      <c r="B21" s="85" t="s">
        <v>231</v>
      </c>
      <c r="C21" s="85" t="s">
        <v>33</v>
      </c>
      <c r="D21" s="86">
        <v>124000</v>
      </c>
      <c r="E21" s="86">
        <v>174000</v>
      </c>
      <c r="F21" s="86">
        <v>174000</v>
      </c>
    </row>
    <row r="22" spans="2:6" x14ac:dyDescent="0.25">
      <c r="B22" s="85" t="s">
        <v>232</v>
      </c>
      <c r="C22" s="85" t="s">
        <v>34</v>
      </c>
      <c r="D22" s="86">
        <v>520000</v>
      </c>
      <c r="E22" s="86">
        <v>570000</v>
      </c>
      <c r="F22" s="86">
        <v>570000</v>
      </c>
    </row>
    <row r="23" spans="2:6" x14ac:dyDescent="0.25">
      <c r="B23" s="85" t="s">
        <v>233</v>
      </c>
      <c r="C23" s="85" t="s">
        <v>35</v>
      </c>
      <c r="D23" s="86">
        <v>1738420</v>
      </c>
      <c r="E23" s="86">
        <v>1900000</v>
      </c>
      <c r="F23" s="86">
        <v>1900000</v>
      </c>
    </row>
    <row r="24" spans="2:6" x14ac:dyDescent="0.25">
      <c r="B24" s="85" t="s">
        <v>234</v>
      </c>
      <c r="C24" s="85" t="s">
        <v>36</v>
      </c>
      <c r="D24" s="86">
        <v>260000</v>
      </c>
      <c r="E24" s="86">
        <v>260000</v>
      </c>
      <c r="F24" s="86">
        <v>260000</v>
      </c>
    </row>
    <row r="25" spans="2:6" x14ac:dyDescent="0.25">
      <c r="B25" s="85" t="s">
        <v>235</v>
      </c>
      <c r="C25" s="85" t="s">
        <v>37</v>
      </c>
      <c r="D25" s="86">
        <v>170000</v>
      </c>
      <c r="E25" s="86">
        <v>200000</v>
      </c>
      <c r="F25" s="86">
        <v>200000</v>
      </c>
    </row>
    <row r="26" spans="2:6" x14ac:dyDescent="0.25">
      <c r="B26" s="85" t="s">
        <v>236</v>
      </c>
      <c r="C26" s="85" t="s">
        <v>38</v>
      </c>
      <c r="D26" s="86">
        <v>200000</v>
      </c>
      <c r="E26" s="86">
        <v>400000</v>
      </c>
      <c r="F26" s="86">
        <v>400000</v>
      </c>
    </row>
    <row r="27" spans="2:6" x14ac:dyDescent="0.25">
      <c r="B27" s="83" t="s">
        <v>237</v>
      </c>
      <c r="C27" s="83" t="s">
        <v>238</v>
      </c>
      <c r="D27" s="84">
        <f>SUM(D28:D36)</f>
        <v>3592900</v>
      </c>
      <c r="E27" s="84">
        <f t="shared" ref="E27:F27" si="8">SUM(E28:E36)</f>
        <v>3681100</v>
      </c>
      <c r="F27" s="84">
        <f t="shared" si="8"/>
        <v>3601100</v>
      </c>
    </row>
    <row r="28" spans="2:6" x14ac:dyDescent="0.25">
      <c r="B28" s="85" t="s">
        <v>239</v>
      </c>
      <c r="C28" s="85" t="s">
        <v>39</v>
      </c>
      <c r="D28" s="86">
        <v>713000</v>
      </c>
      <c r="E28" s="86">
        <v>713000</v>
      </c>
      <c r="F28" s="86">
        <v>713000</v>
      </c>
    </row>
    <row r="29" spans="2:6" x14ac:dyDescent="0.25">
      <c r="B29" s="85" t="s">
        <v>240</v>
      </c>
      <c r="C29" s="85" t="s">
        <v>40</v>
      </c>
      <c r="D29" s="86">
        <v>1143300</v>
      </c>
      <c r="E29" s="86">
        <v>1181500</v>
      </c>
      <c r="F29" s="86">
        <v>1101500</v>
      </c>
    </row>
    <row r="30" spans="2:6" x14ac:dyDescent="0.25">
      <c r="B30" s="85" t="s">
        <v>241</v>
      </c>
      <c r="C30" s="85" t="s">
        <v>41</v>
      </c>
      <c r="D30" s="86">
        <v>30000</v>
      </c>
      <c r="E30" s="86">
        <v>30000</v>
      </c>
      <c r="F30" s="86">
        <v>30000</v>
      </c>
    </row>
    <row r="31" spans="2:6" x14ac:dyDescent="0.25">
      <c r="B31" s="85" t="s">
        <v>242</v>
      </c>
      <c r="C31" s="85" t="s">
        <v>42</v>
      </c>
      <c r="D31" s="86">
        <v>202000</v>
      </c>
      <c r="E31" s="86">
        <v>202000</v>
      </c>
      <c r="F31" s="86">
        <v>202000</v>
      </c>
    </row>
    <row r="32" spans="2:6" x14ac:dyDescent="0.25">
      <c r="B32" s="85" t="s">
        <v>243</v>
      </c>
      <c r="C32" s="85" t="s">
        <v>43</v>
      </c>
      <c r="D32" s="86">
        <v>130000</v>
      </c>
      <c r="E32" s="86">
        <v>180000</v>
      </c>
      <c r="F32" s="86">
        <v>180000</v>
      </c>
    </row>
    <row r="33" spans="2:6" x14ac:dyDescent="0.25">
      <c r="B33" s="85" t="s">
        <v>244</v>
      </c>
      <c r="C33" s="85" t="s">
        <v>44</v>
      </c>
      <c r="D33" s="86">
        <v>56000</v>
      </c>
      <c r="E33" s="86">
        <v>56000</v>
      </c>
      <c r="F33" s="86">
        <v>56000</v>
      </c>
    </row>
    <row r="34" spans="2:6" x14ac:dyDescent="0.25">
      <c r="B34" s="85" t="s">
        <v>245</v>
      </c>
      <c r="C34" s="85" t="s">
        <v>45</v>
      </c>
      <c r="D34" s="86">
        <v>797000</v>
      </c>
      <c r="E34" s="86">
        <v>797000</v>
      </c>
      <c r="F34" s="86">
        <v>797000</v>
      </c>
    </row>
    <row r="35" spans="2:6" x14ac:dyDescent="0.25">
      <c r="B35" s="85" t="s">
        <v>246</v>
      </c>
      <c r="C35" s="85" t="s">
        <v>46</v>
      </c>
      <c r="D35" s="86"/>
      <c r="E35" s="86"/>
      <c r="F35" s="86"/>
    </row>
    <row r="36" spans="2:6" x14ac:dyDescent="0.25">
      <c r="B36" s="85" t="s">
        <v>247</v>
      </c>
      <c r="C36" s="85" t="s">
        <v>47</v>
      </c>
      <c r="D36" s="86">
        <v>521600</v>
      </c>
      <c r="E36" s="86">
        <v>521600</v>
      </c>
      <c r="F36" s="86">
        <v>521600</v>
      </c>
    </row>
    <row r="37" spans="2:6" ht="24" x14ac:dyDescent="0.25">
      <c r="B37" s="83" t="s">
        <v>248</v>
      </c>
      <c r="C37" s="83" t="s">
        <v>249</v>
      </c>
      <c r="D37" s="84">
        <f>D38</f>
        <v>23966</v>
      </c>
      <c r="E37" s="84">
        <f t="shared" ref="E37:F37" si="9">E38</f>
        <v>23966</v>
      </c>
      <c r="F37" s="84">
        <f t="shared" si="9"/>
        <v>23966</v>
      </c>
    </row>
    <row r="38" spans="2:6" x14ac:dyDescent="0.25">
      <c r="B38" s="85" t="s">
        <v>250</v>
      </c>
      <c r="C38" s="85" t="s">
        <v>249</v>
      </c>
      <c r="D38" s="86">
        <v>23966</v>
      </c>
      <c r="E38" s="86">
        <v>23966</v>
      </c>
      <c r="F38" s="86">
        <v>23966</v>
      </c>
    </row>
    <row r="39" spans="2:6" x14ac:dyDescent="0.25">
      <c r="B39" s="83" t="s">
        <v>251</v>
      </c>
      <c r="C39" s="83" t="s">
        <v>54</v>
      </c>
      <c r="D39" s="84">
        <f>SUM(D40:D46)</f>
        <v>400280</v>
      </c>
      <c r="E39" s="84">
        <f t="shared" ref="E39:F39" si="10">SUM(E40:E46)</f>
        <v>400280</v>
      </c>
      <c r="F39" s="84">
        <f t="shared" si="10"/>
        <v>400280</v>
      </c>
    </row>
    <row r="40" spans="2:6" ht="21" x14ac:dyDescent="0.25">
      <c r="B40" s="85" t="s">
        <v>252</v>
      </c>
      <c r="C40" s="85" t="s">
        <v>253</v>
      </c>
      <c r="D40" s="86">
        <v>66000</v>
      </c>
      <c r="E40" s="86">
        <v>66000</v>
      </c>
      <c r="F40" s="86">
        <v>66000</v>
      </c>
    </row>
    <row r="41" spans="2:6" x14ac:dyDescent="0.25">
      <c r="B41" s="85" t="s">
        <v>254</v>
      </c>
      <c r="C41" s="85" t="s">
        <v>255</v>
      </c>
      <c r="D41" s="86">
        <v>251000</v>
      </c>
      <c r="E41" s="86">
        <v>251000</v>
      </c>
      <c r="F41" s="86">
        <v>251000</v>
      </c>
    </row>
    <row r="42" spans="2:6" x14ac:dyDescent="0.25">
      <c r="B42" s="85" t="s">
        <v>256</v>
      </c>
      <c r="C42" s="85" t="s">
        <v>51</v>
      </c>
      <c r="D42" s="86">
        <v>10000</v>
      </c>
      <c r="E42" s="86">
        <v>10000</v>
      </c>
      <c r="F42" s="86">
        <v>10000</v>
      </c>
    </row>
    <row r="43" spans="2:6" x14ac:dyDescent="0.25">
      <c r="B43" s="85" t="s">
        <v>257</v>
      </c>
      <c r="C43" s="85" t="s">
        <v>258</v>
      </c>
      <c r="D43" s="86">
        <v>48000</v>
      </c>
      <c r="E43" s="86">
        <v>48000</v>
      </c>
      <c r="F43" s="86">
        <v>48000</v>
      </c>
    </row>
    <row r="44" spans="2:6" x14ac:dyDescent="0.25">
      <c r="B44" s="85" t="s">
        <v>259</v>
      </c>
      <c r="C44" s="85" t="s">
        <v>53</v>
      </c>
      <c r="D44" s="86">
        <v>20280</v>
      </c>
      <c r="E44" s="86">
        <v>20280</v>
      </c>
      <c r="F44" s="86">
        <v>20280</v>
      </c>
    </row>
    <row r="45" spans="2:6" x14ac:dyDescent="0.25">
      <c r="B45" s="85" t="s">
        <v>260</v>
      </c>
      <c r="C45" s="85" t="s">
        <v>261</v>
      </c>
      <c r="D45" s="86"/>
      <c r="E45" s="86"/>
      <c r="F45" s="86"/>
    </row>
    <row r="46" spans="2:6" x14ac:dyDescent="0.25">
      <c r="B46" s="85" t="s">
        <v>262</v>
      </c>
      <c r="C46" s="85" t="s">
        <v>54</v>
      </c>
      <c r="D46" s="86">
        <v>5000</v>
      </c>
      <c r="E46" s="86">
        <v>5000</v>
      </c>
      <c r="F46" s="86">
        <v>5000</v>
      </c>
    </row>
    <row r="47" spans="2:6" ht="13.2" x14ac:dyDescent="0.25">
      <c r="B47" s="81" t="s">
        <v>263</v>
      </c>
      <c r="C47" s="81" t="s">
        <v>264</v>
      </c>
      <c r="D47" s="82">
        <f>D48+D50</f>
        <v>12426</v>
      </c>
      <c r="E47" s="82">
        <f t="shared" ref="E47:F47" si="11">E48+E50</f>
        <v>12426</v>
      </c>
      <c r="F47" s="82">
        <f t="shared" si="11"/>
        <v>12426</v>
      </c>
    </row>
    <row r="48" spans="2:6" x14ac:dyDescent="0.25">
      <c r="B48" s="83" t="s">
        <v>265</v>
      </c>
      <c r="C48" s="83" t="s">
        <v>266</v>
      </c>
      <c r="D48" s="84">
        <f>SUM(D49)</f>
        <v>0</v>
      </c>
      <c r="E48" s="84">
        <f t="shared" ref="E48:F48" si="12">SUM(E49)</f>
        <v>0</v>
      </c>
      <c r="F48" s="84">
        <f t="shared" si="12"/>
        <v>0</v>
      </c>
    </row>
    <row r="49" spans="2:6" ht="21" x14ac:dyDescent="0.25">
      <c r="B49" s="85" t="s">
        <v>267</v>
      </c>
      <c r="C49" s="85" t="s">
        <v>268</v>
      </c>
      <c r="D49" s="86"/>
      <c r="E49" s="86"/>
      <c r="F49" s="86"/>
    </row>
    <row r="50" spans="2:6" x14ac:dyDescent="0.25">
      <c r="B50" s="83" t="s">
        <v>269</v>
      </c>
      <c r="C50" s="83" t="s">
        <v>270</v>
      </c>
      <c r="D50" s="84">
        <f>SUM(D51:D54)</f>
        <v>12426</v>
      </c>
      <c r="E50" s="84">
        <f t="shared" ref="E50:F50" si="13">SUM(E51:E54)</f>
        <v>12426</v>
      </c>
      <c r="F50" s="84">
        <f t="shared" si="13"/>
        <v>12426</v>
      </c>
    </row>
    <row r="51" spans="2:6" x14ac:dyDescent="0.25">
      <c r="B51" s="85" t="s">
        <v>271</v>
      </c>
      <c r="C51" s="85" t="s">
        <v>272</v>
      </c>
      <c r="D51" s="86">
        <v>12426</v>
      </c>
      <c r="E51" s="86">
        <v>12426</v>
      </c>
      <c r="F51" s="86">
        <v>12426</v>
      </c>
    </row>
    <row r="52" spans="2:6" ht="21" x14ac:dyDescent="0.25">
      <c r="B52" s="85" t="s">
        <v>273</v>
      </c>
      <c r="C52" s="85" t="s">
        <v>274</v>
      </c>
      <c r="D52" s="86"/>
      <c r="E52" s="86"/>
      <c r="F52" s="86"/>
    </row>
    <row r="53" spans="2:6" x14ac:dyDescent="0.25">
      <c r="B53" s="85" t="s">
        <v>275</v>
      </c>
      <c r="C53" s="85" t="s">
        <v>276</v>
      </c>
      <c r="D53" s="86"/>
      <c r="E53" s="86"/>
      <c r="F53" s="86"/>
    </row>
    <row r="54" spans="2:6" x14ac:dyDescent="0.25">
      <c r="B54" s="85" t="s">
        <v>277</v>
      </c>
      <c r="C54" s="85" t="s">
        <v>56</v>
      </c>
      <c r="D54" s="86"/>
      <c r="E54" s="86"/>
      <c r="F54" s="86"/>
    </row>
    <row r="55" spans="2:6" ht="26.4" x14ac:dyDescent="0.25">
      <c r="B55" s="81">
        <v>36</v>
      </c>
      <c r="C55" s="81" t="s">
        <v>278</v>
      </c>
      <c r="D55" s="82">
        <f>D56</f>
        <v>0</v>
      </c>
      <c r="E55" s="82">
        <f t="shared" ref="E55:F55" si="14">E56</f>
        <v>0</v>
      </c>
      <c r="F55" s="82">
        <f t="shared" si="14"/>
        <v>0</v>
      </c>
    </row>
    <row r="56" spans="2:6" ht="24" x14ac:dyDescent="0.25">
      <c r="B56" s="83" t="s">
        <v>279</v>
      </c>
      <c r="C56" s="83" t="s">
        <v>142</v>
      </c>
      <c r="D56" s="84">
        <f>D57+D58+D59+D60</f>
        <v>0</v>
      </c>
      <c r="E56" s="84">
        <f>E57+E58+E59+E60</f>
        <v>0</v>
      </c>
      <c r="F56" s="84">
        <f>F57+F58+F59+F60</f>
        <v>0</v>
      </c>
    </row>
    <row r="57" spans="2:6" ht="21" x14ac:dyDescent="0.25">
      <c r="B57" s="85" t="s">
        <v>280</v>
      </c>
      <c r="C57" s="85" t="s">
        <v>143</v>
      </c>
      <c r="D57" s="86">
        <v>0</v>
      </c>
      <c r="E57" s="86">
        <v>0</v>
      </c>
      <c r="F57" s="86">
        <v>0</v>
      </c>
    </row>
    <row r="58" spans="2:6" ht="21" x14ac:dyDescent="0.25">
      <c r="B58" s="85" t="s">
        <v>281</v>
      </c>
      <c r="C58" s="85" t="s">
        <v>144</v>
      </c>
      <c r="D58" s="86">
        <v>0</v>
      </c>
      <c r="E58" s="86">
        <v>0</v>
      </c>
      <c r="F58" s="86">
        <v>0</v>
      </c>
    </row>
    <row r="59" spans="2:6" ht="21" x14ac:dyDescent="0.25">
      <c r="B59" s="85" t="s">
        <v>282</v>
      </c>
      <c r="C59" s="85" t="s">
        <v>145</v>
      </c>
      <c r="D59" s="86">
        <v>0</v>
      </c>
      <c r="E59" s="86">
        <v>0</v>
      </c>
      <c r="F59" s="86">
        <v>0</v>
      </c>
    </row>
    <row r="60" spans="2:6" ht="21" x14ac:dyDescent="0.25">
      <c r="B60" s="85" t="s">
        <v>283</v>
      </c>
      <c r="C60" s="85" t="s">
        <v>146</v>
      </c>
      <c r="D60" s="86">
        <v>0</v>
      </c>
      <c r="E60" s="86">
        <v>0</v>
      </c>
      <c r="F60" s="86">
        <v>0</v>
      </c>
    </row>
    <row r="61" spans="2:6" ht="26.4" x14ac:dyDescent="0.25">
      <c r="B61" s="81" t="s">
        <v>284</v>
      </c>
      <c r="C61" s="81" t="s">
        <v>285</v>
      </c>
      <c r="D61" s="82">
        <f>D62</f>
        <v>0</v>
      </c>
      <c r="E61" s="82">
        <f t="shared" ref="E61:F61" si="15">E62</f>
        <v>0</v>
      </c>
      <c r="F61" s="82">
        <f t="shared" si="15"/>
        <v>0</v>
      </c>
    </row>
    <row r="62" spans="2:6" ht="24" x14ac:dyDescent="0.25">
      <c r="B62" s="83" t="s">
        <v>286</v>
      </c>
      <c r="C62" s="83" t="s">
        <v>287</v>
      </c>
      <c r="D62" s="82">
        <f>D63+D65</f>
        <v>0</v>
      </c>
      <c r="E62" s="82">
        <f t="shared" ref="E62:F62" si="16">E63+E65</f>
        <v>0</v>
      </c>
      <c r="F62" s="82">
        <f t="shared" si="16"/>
        <v>0</v>
      </c>
    </row>
    <row r="63" spans="2:6" x14ac:dyDescent="0.25">
      <c r="B63" s="85" t="s">
        <v>288</v>
      </c>
      <c r="C63" s="85" t="s">
        <v>289</v>
      </c>
      <c r="D63" s="84">
        <f>D64</f>
        <v>0</v>
      </c>
      <c r="E63" s="84">
        <f t="shared" ref="E63:F63" si="17">E64</f>
        <v>0</v>
      </c>
      <c r="F63" s="84">
        <f t="shared" si="17"/>
        <v>0</v>
      </c>
    </row>
    <row r="64" spans="2:6" x14ac:dyDescent="0.25">
      <c r="B64" s="85" t="s">
        <v>290</v>
      </c>
      <c r="C64" s="85" t="s">
        <v>291</v>
      </c>
      <c r="D64" s="86"/>
      <c r="E64" s="86"/>
      <c r="F64" s="86"/>
    </row>
    <row r="65" spans="2:6" x14ac:dyDescent="0.25">
      <c r="B65" s="96">
        <v>3723</v>
      </c>
      <c r="C65" s="85" t="s">
        <v>292</v>
      </c>
      <c r="D65" s="84">
        <f>D66+D67</f>
        <v>0</v>
      </c>
      <c r="E65" s="84">
        <f t="shared" ref="E65:F65" si="18">E66+E67</f>
        <v>0</v>
      </c>
      <c r="F65" s="84">
        <f t="shared" si="18"/>
        <v>0</v>
      </c>
    </row>
    <row r="66" spans="2:6" ht="13.2" x14ac:dyDescent="0.25">
      <c r="B66" s="97" t="s">
        <v>293</v>
      </c>
      <c r="C66" s="81" t="s">
        <v>294</v>
      </c>
      <c r="D66" s="82">
        <f>D67</f>
        <v>0</v>
      </c>
      <c r="E66" s="82">
        <f t="shared" ref="E66:F66" si="19">E67</f>
        <v>0</v>
      </c>
      <c r="F66" s="82">
        <f t="shared" si="19"/>
        <v>0</v>
      </c>
    </row>
    <row r="67" spans="2:6" x14ac:dyDescent="0.25">
      <c r="B67" s="98">
        <v>383</v>
      </c>
      <c r="C67" s="83" t="s">
        <v>295</v>
      </c>
      <c r="D67" s="86">
        <f>D68+D69</f>
        <v>0</v>
      </c>
      <c r="E67" s="86">
        <f>E68+E69</f>
        <v>0</v>
      </c>
      <c r="F67" s="86">
        <f>F68+F69</f>
        <v>0</v>
      </c>
    </row>
    <row r="68" spans="2:6" x14ac:dyDescent="0.25">
      <c r="B68" s="96">
        <v>3831</v>
      </c>
      <c r="C68" s="85" t="s">
        <v>296</v>
      </c>
      <c r="D68" s="84">
        <v>0</v>
      </c>
      <c r="E68" s="84">
        <v>0</v>
      </c>
      <c r="F68" s="84">
        <v>0</v>
      </c>
    </row>
    <row r="69" spans="2:6" x14ac:dyDescent="0.25">
      <c r="B69" s="96">
        <v>3834</v>
      </c>
      <c r="C69" s="85" t="s">
        <v>297</v>
      </c>
      <c r="D69" s="84">
        <v>0</v>
      </c>
      <c r="E69" s="84">
        <v>0</v>
      </c>
      <c r="F69" s="84">
        <v>0</v>
      </c>
    </row>
    <row r="70" spans="2:6" ht="26.4" x14ac:dyDescent="0.25">
      <c r="B70" s="81" t="s">
        <v>298</v>
      </c>
      <c r="C70" s="81" t="s">
        <v>299</v>
      </c>
      <c r="D70" s="82">
        <f>D71+D77+D99+D102+D105</f>
        <v>148200</v>
      </c>
      <c r="E70" s="82">
        <f t="shared" ref="E70:F70" si="20">E71+E77+E99+E102+E105</f>
        <v>2110000</v>
      </c>
      <c r="F70" s="82">
        <f t="shared" si="20"/>
        <v>2190000</v>
      </c>
    </row>
    <row r="71" spans="2:6" ht="26.4" x14ac:dyDescent="0.25">
      <c r="B71" s="81" t="s">
        <v>300</v>
      </c>
      <c r="C71" s="81" t="s">
        <v>301</v>
      </c>
      <c r="D71" s="84">
        <f>D72+D74</f>
        <v>5200</v>
      </c>
      <c r="E71" s="84">
        <f t="shared" ref="E71:F71" si="21">E72+E74</f>
        <v>0</v>
      </c>
      <c r="F71" s="84">
        <f t="shared" si="21"/>
        <v>0</v>
      </c>
    </row>
    <row r="72" spans="2:6" x14ac:dyDescent="0.25">
      <c r="B72" s="83" t="s">
        <v>302</v>
      </c>
      <c r="C72" s="83" t="s">
        <v>303</v>
      </c>
      <c r="D72" s="86">
        <f>D73</f>
        <v>0</v>
      </c>
      <c r="E72" s="86">
        <f t="shared" ref="E72:F72" si="22">E73</f>
        <v>0</v>
      </c>
      <c r="F72" s="86">
        <f t="shared" si="22"/>
        <v>0</v>
      </c>
    </row>
    <row r="73" spans="2:6" x14ac:dyDescent="0.25">
      <c r="B73" s="85" t="s">
        <v>304</v>
      </c>
      <c r="C73" s="85" t="s">
        <v>187</v>
      </c>
      <c r="D73" s="86"/>
      <c r="E73" s="86"/>
      <c r="F73" s="86"/>
    </row>
    <row r="74" spans="2:6" x14ac:dyDescent="0.25">
      <c r="B74" s="83" t="s">
        <v>305</v>
      </c>
      <c r="C74" s="83" t="s">
        <v>306</v>
      </c>
      <c r="D74" s="86">
        <f>D75+D76</f>
        <v>5200</v>
      </c>
      <c r="E74" s="86">
        <f t="shared" ref="E74:F74" si="23">E75+E76</f>
        <v>0</v>
      </c>
      <c r="F74" s="86">
        <f t="shared" si="23"/>
        <v>0</v>
      </c>
    </row>
    <row r="75" spans="2:6" x14ac:dyDescent="0.25">
      <c r="B75" s="85" t="s">
        <v>307</v>
      </c>
      <c r="C75" s="85" t="s">
        <v>77</v>
      </c>
      <c r="D75" s="86">
        <v>5200</v>
      </c>
      <c r="E75" s="86"/>
      <c r="F75" s="86"/>
    </row>
    <row r="76" spans="2:6" x14ac:dyDescent="0.25">
      <c r="B76" s="85" t="s">
        <v>308</v>
      </c>
      <c r="C76" s="85" t="s">
        <v>309</v>
      </c>
      <c r="D76" s="86"/>
      <c r="E76" s="86"/>
      <c r="F76" s="86"/>
    </row>
    <row r="77" spans="2:6" ht="26.4" x14ac:dyDescent="0.25">
      <c r="B77" s="81" t="s">
        <v>310</v>
      </c>
      <c r="C77" s="81" t="s">
        <v>311</v>
      </c>
      <c r="D77" s="86">
        <f>D78+D80+D88+D90+D93+D95</f>
        <v>143000</v>
      </c>
      <c r="E77" s="86">
        <f t="shared" ref="E77:F77" si="24">E78+E80+E88+E90+E93+E95</f>
        <v>2110000</v>
      </c>
      <c r="F77" s="86">
        <f t="shared" si="24"/>
        <v>2190000</v>
      </c>
    </row>
    <row r="78" spans="2:6" x14ac:dyDescent="0.25">
      <c r="B78" s="83" t="s">
        <v>312</v>
      </c>
      <c r="C78" s="83" t="s">
        <v>313</v>
      </c>
      <c r="D78" s="86">
        <f>D79</f>
        <v>0</v>
      </c>
      <c r="E78" s="86">
        <f t="shared" ref="E78:F78" si="25">E79</f>
        <v>0</v>
      </c>
      <c r="F78" s="86">
        <f t="shared" si="25"/>
        <v>0</v>
      </c>
    </row>
    <row r="79" spans="2:6" x14ac:dyDescent="0.25">
      <c r="B79" s="85" t="s">
        <v>314</v>
      </c>
      <c r="C79" s="85" t="s">
        <v>193</v>
      </c>
      <c r="D79" s="84"/>
      <c r="E79" s="84"/>
      <c r="F79" s="84"/>
    </row>
    <row r="80" spans="2:6" x14ac:dyDescent="0.25">
      <c r="B80" s="83" t="s">
        <v>315</v>
      </c>
      <c r="C80" s="83" t="s">
        <v>316</v>
      </c>
      <c r="D80" s="86">
        <f>D81+D82+D83+D84+D85+D86+D87</f>
        <v>143000</v>
      </c>
      <c r="E80" s="86">
        <f t="shared" ref="E80:F80" si="26">E81+E82+E83+E84+E85+E86+E87</f>
        <v>910000</v>
      </c>
      <c r="F80" s="86">
        <f t="shared" si="26"/>
        <v>640000</v>
      </c>
    </row>
    <row r="81" spans="2:6" x14ac:dyDescent="0.25">
      <c r="B81" s="85" t="s">
        <v>317</v>
      </c>
      <c r="C81" s="85" t="s">
        <v>78</v>
      </c>
      <c r="D81" s="84">
        <v>73000</v>
      </c>
      <c r="E81" s="84">
        <v>60000</v>
      </c>
      <c r="F81" s="84">
        <v>40000</v>
      </c>
    </row>
    <row r="82" spans="2:6" x14ac:dyDescent="0.25">
      <c r="B82" s="85" t="s">
        <v>318</v>
      </c>
      <c r="C82" s="85" t="s">
        <v>79</v>
      </c>
      <c r="D82" s="86"/>
      <c r="E82" s="86"/>
      <c r="F82" s="86"/>
    </row>
    <row r="83" spans="2:6" x14ac:dyDescent="0.25">
      <c r="B83" s="85" t="s">
        <v>319</v>
      </c>
      <c r="C83" s="85" t="s">
        <v>80</v>
      </c>
      <c r="D83" s="86"/>
      <c r="E83" s="86"/>
      <c r="F83" s="86"/>
    </row>
    <row r="84" spans="2:6" x14ac:dyDescent="0.25">
      <c r="B84" s="85" t="s">
        <v>320</v>
      </c>
      <c r="C84" s="85" t="s">
        <v>81</v>
      </c>
      <c r="D84" s="84">
        <v>70000</v>
      </c>
      <c r="E84" s="84">
        <v>850000</v>
      </c>
      <c r="F84" s="84">
        <v>600000</v>
      </c>
    </row>
    <row r="85" spans="2:6" x14ac:dyDescent="0.25">
      <c r="B85" s="85" t="s">
        <v>321</v>
      </c>
      <c r="C85" s="85" t="s">
        <v>82</v>
      </c>
      <c r="D85" s="86"/>
      <c r="E85" s="86"/>
      <c r="F85" s="86"/>
    </row>
    <row r="86" spans="2:6" x14ac:dyDescent="0.25">
      <c r="B86" s="85" t="s">
        <v>322</v>
      </c>
      <c r="C86" s="85" t="s">
        <v>323</v>
      </c>
      <c r="D86" s="84"/>
      <c r="E86" s="84"/>
      <c r="F86" s="84"/>
    </row>
    <row r="87" spans="2:6" x14ac:dyDescent="0.25">
      <c r="B87" s="85" t="s">
        <v>324</v>
      </c>
      <c r="C87" s="85" t="s">
        <v>83</v>
      </c>
      <c r="D87" s="86"/>
      <c r="E87" s="86"/>
      <c r="F87" s="86"/>
    </row>
    <row r="88" spans="2:6" x14ac:dyDescent="0.25">
      <c r="B88" s="83" t="s">
        <v>325</v>
      </c>
      <c r="C88" s="83" t="s">
        <v>84</v>
      </c>
      <c r="D88" s="86">
        <f>D89</f>
        <v>0</v>
      </c>
      <c r="E88" s="86">
        <f t="shared" ref="E88:F88" si="27">E89</f>
        <v>1200000</v>
      </c>
      <c r="F88" s="86">
        <f t="shared" si="27"/>
        <v>1550000</v>
      </c>
    </row>
    <row r="89" spans="2:6" x14ac:dyDescent="0.25">
      <c r="B89" s="85" t="s">
        <v>326</v>
      </c>
      <c r="C89" s="85" t="s">
        <v>90</v>
      </c>
      <c r="D89" s="86"/>
      <c r="E89" s="86">
        <v>1200000</v>
      </c>
      <c r="F89" s="86">
        <v>1550000</v>
      </c>
    </row>
    <row r="90" spans="2:6" ht="24" x14ac:dyDescent="0.25">
      <c r="B90" s="83" t="s">
        <v>327</v>
      </c>
      <c r="C90" s="83" t="s">
        <v>328</v>
      </c>
      <c r="D90" s="82">
        <f>D91+D92</f>
        <v>0</v>
      </c>
      <c r="E90" s="82">
        <f t="shared" ref="E90:F90" si="28">E91+E92</f>
        <v>0</v>
      </c>
      <c r="F90" s="82">
        <f t="shared" si="28"/>
        <v>0</v>
      </c>
    </row>
    <row r="91" spans="2:6" ht="21" x14ac:dyDescent="0.25">
      <c r="B91" s="85" t="s">
        <v>329</v>
      </c>
      <c r="C91" s="85" t="s">
        <v>330</v>
      </c>
      <c r="D91" s="84"/>
      <c r="E91" s="84"/>
      <c r="F91" s="84"/>
    </row>
    <row r="92" spans="2:6" x14ac:dyDescent="0.25">
      <c r="B92" s="85" t="s">
        <v>331</v>
      </c>
      <c r="C92" s="85" t="s">
        <v>332</v>
      </c>
      <c r="D92" s="86"/>
      <c r="E92" s="86"/>
      <c r="F92" s="86"/>
    </row>
    <row r="93" spans="2:6" ht="13.2" x14ac:dyDescent="0.25">
      <c r="B93" s="83">
        <v>425</v>
      </c>
      <c r="C93" s="83" t="s">
        <v>333</v>
      </c>
      <c r="D93" s="82">
        <f>D94</f>
        <v>0</v>
      </c>
      <c r="E93" s="82">
        <f t="shared" ref="E93:F93" si="29">E94</f>
        <v>0</v>
      </c>
      <c r="F93" s="82">
        <f t="shared" si="29"/>
        <v>0</v>
      </c>
    </row>
    <row r="94" spans="2:6" x14ac:dyDescent="0.25">
      <c r="B94" s="85" t="s">
        <v>334</v>
      </c>
      <c r="C94" s="85" t="s">
        <v>335</v>
      </c>
      <c r="D94" s="84">
        <v>0</v>
      </c>
      <c r="E94" s="84">
        <v>0</v>
      </c>
      <c r="F94" s="84">
        <v>0</v>
      </c>
    </row>
    <row r="95" spans="2:6" ht="13.2" x14ac:dyDescent="0.25">
      <c r="B95" s="83" t="s">
        <v>336</v>
      </c>
      <c r="C95" s="83" t="s">
        <v>337</v>
      </c>
      <c r="D95" s="82">
        <f>D96+D97+D98</f>
        <v>0</v>
      </c>
      <c r="E95" s="82">
        <f t="shared" ref="E95:F95" si="30">E96+E97+E98</f>
        <v>0</v>
      </c>
      <c r="F95" s="82">
        <f t="shared" si="30"/>
        <v>0</v>
      </c>
    </row>
    <row r="96" spans="2:6" ht="13.2" x14ac:dyDescent="0.25">
      <c r="B96" s="85" t="s">
        <v>338</v>
      </c>
      <c r="C96" s="85" t="s">
        <v>339</v>
      </c>
      <c r="D96" s="82"/>
      <c r="E96" s="82"/>
      <c r="F96" s="82"/>
    </row>
    <row r="97" spans="2:6" x14ac:dyDescent="0.25">
      <c r="B97" s="85" t="s">
        <v>340</v>
      </c>
      <c r="C97" s="85" t="s">
        <v>341</v>
      </c>
      <c r="D97" s="84"/>
      <c r="E97" s="84"/>
      <c r="F97" s="84"/>
    </row>
    <row r="98" spans="2:6" x14ac:dyDescent="0.25">
      <c r="B98" s="85" t="s">
        <v>342</v>
      </c>
      <c r="C98" s="85" t="s">
        <v>343</v>
      </c>
      <c r="D98" s="86"/>
      <c r="E98" s="86"/>
      <c r="F98" s="86"/>
    </row>
    <row r="99" spans="2:6" ht="26.4" x14ac:dyDescent="0.25">
      <c r="B99" s="81" t="s">
        <v>344</v>
      </c>
      <c r="C99" s="81" t="s">
        <v>345</v>
      </c>
      <c r="D99" s="82">
        <f>D100+D102+D105</f>
        <v>0</v>
      </c>
      <c r="E99" s="82">
        <f t="shared" ref="E99:F99" si="31">E100+E102+E105</f>
        <v>0</v>
      </c>
      <c r="F99" s="82">
        <f t="shared" si="31"/>
        <v>0</v>
      </c>
    </row>
    <row r="100" spans="2:6" ht="24" x14ac:dyDescent="0.25">
      <c r="B100" s="83" t="s">
        <v>346</v>
      </c>
      <c r="C100" s="83" t="s">
        <v>347</v>
      </c>
      <c r="D100" s="86"/>
      <c r="E100" s="86"/>
      <c r="F100" s="86"/>
    </row>
    <row r="101" spans="2:6" x14ac:dyDescent="0.25">
      <c r="B101" s="85" t="s">
        <v>348</v>
      </c>
      <c r="C101" s="85" t="s">
        <v>349</v>
      </c>
      <c r="D101" s="84">
        <v>0</v>
      </c>
      <c r="E101" s="84">
        <v>0</v>
      </c>
      <c r="F101" s="84">
        <v>0</v>
      </c>
    </row>
    <row r="102" spans="2:6" ht="26.4" x14ac:dyDescent="0.25">
      <c r="B102" s="81" t="s">
        <v>350</v>
      </c>
      <c r="C102" s="81" t="s">
        <v>351</v>
      </c>
      <c r="D102" s="82">
        <f>D103</f>
        <v>0</v>
      </c>
      <c r="E102" s="82">
        <f t="shared" ref="E102:F103" si="32">E103</f>
        <v>0</v>
      </c>
      <c r="F102" s="82">
        <f t="shared" si="32"/>
        <v>0</v>
      </c>
    </row>
    <row r="103" spans="2:6" x14ac:dyDescent="0.25">
      <c r="B103" s="83" t="s">
        <v>352</v>
      </c>
      <c r="C103" s="83" t="s">
        <v>353</v>
      </c>
      <c r="D103" s="84">
        <f>D104</f>
        <v>0</v>
      </c>
      <c r="E103" s="84">
        <f t="shared" si="32"/>
        <v>0</v>
      </c>
      <c r="F103" s="84">
        <f t="shared" si="32"/>
        <v>0</v>
      </c>
    </row>
    <row r="104" spans="2:6" x14ac:dyDescent="0.25">
      <c r="B104" s="85" t="s">
        <v>354</v>
      </c>
      <c r="C104" s="85" t="s">
        <v>353</v>
      </c>
      <c r="D104" s="84"/>
      <c r="E104" s="84"/>
      <c r="F104" s="84"/>
    </row>
    <row r="105" spans="2:6" ht="26.4" x14ac:dyDescent="0.25">
      <c r="B105" s="81" t="s">
        <v>355</v>
      </c>
      <c r="C105" s="81" t="s">
        <v>356</v>
      </c>
      <c r="D105" s="84">
        <f>D106+D108</f>
        <v>0</v>
      </c>
      <c r="E105" s="84">
        <f t="shared" ref="E105:F105" si="33">E106+E108</f>
        <v>0</v>
      </c>
      <c r="F105" s="84">
        <f t="shared" si="33"/>
        <v>0</v>
      </c>
    </row>
    <row r="106" spans="2:6" x14ac:dyDescent="0.25">
      <c r="B106" s="83" t="s">
        <v>357</v>
      </c>
      <c r="C106" s="83" t="s">
        <v>358</v>
      </c>
      <c r="D106" s="84">
        <f>D107</f>
        <v>0</v>
      </c>
      <c r="E106" s="84">
        <f t="shared" ref="E106:F106" si="34">E107</f>
        <v>0</v>
      </c>
      <c r="F106" s="84">
        <f t="shared" si="34"/>
        <v>0</v>
      </c>
    </row>
    <row r="107" spans="2:6" x14ac:dyDescent="0.25">
      <c r="B107" s="85" t="s">
        <v>359</v>
      </c>
      <c r="C107" s="85" t="s">
        <v>358</v>
      </c>
      <c r="D107" s="84"/>
      <c r="E107" s="84"/>
      <c r="F107" s="84"/>
    </row>
    <row r="108" spans="2:6" x14ac:dyDescent="0.25">
      <c r="B108" s="83">
        <v>452</v>
      </c>
      <c r="C108" s="83" t="s">
        <v>360</v>
      </c>
      <c r="D108" s="84">
        <f>D109</f>
        <v>0</v>
      </c>
      <c r="E108" s="84">
        <f t="shared" ref="E108:F108" si="35">E109</f>
        <v>0</v>
      </c>
      <c r="F108" s="84">
        <f t="shared" si="35"/>
        <v>0</v>
      </c>
    </row>
    <row r="109" spans="2:6" x14ac:dyDescent="0.25">
      <c r="B109" s="85" t="s">
        <v>361</v>
      </c>
      <c r="C109" s="85" t="s">
        <v>360</v>
      </c>
      <c r="D109" s="84"/>
      <c r="E109" s="84"/>
      <c r="F109" s="84"/>
    </row>
    <row r="110" spans="2:6" ht="26.4" x14ac:dyDescent="0.25">
      <c r="B110" s="81" t="s">
        <v>362</v>
      </c>
      <c r="C110" s="81" t="s">
        <v>363</v>
      </c>
      <c r="D110" s="84">
        <f>D111+D114</f>
        <v>0</v>
      </c>
      <c r="E110" s="84">
        <f t="shared" ref="E110:F110" si="36">E111+E114</f>
        <v>0</v>
      </c>
      <c r="F110" s="84">
        <f t="shared" si="36"/>
        <v>0</v>
      </c>
    </row>
    <row r="111" spans="2:6" ht="13.2" x14ac:dyDescent="0.25">
      <c r="B111" s="81" t="s">
        <v>364</v>
      </c>
      <c r="C111" s="81" t="s">
        <v>365</v>
      </c>
      <c r="D111" s="84">
        <f>D112</f>
        <v>0</v>
      </c>
      <c r="E111" s="84">
        <f t="shared" ref="E111:F112" si="37">E112</f>
        <v>0</v>
      </c>
      <c r="F111" s="84">
        <f t="shared" si="37"/>
        <v>0</v>
      </c>
    </row>
    <row r="112" spans="2:6" ht="24" x14ac:dyDescent="0.25">
      <c r="B112" s="83" t="s">
        <v>366</v>
      </c>
      <c r="C112" s="83" t="s">
        <v>367</v>
      </c>
      <c r="D112" s="84">
        <f>D113</f>
        <v>0</v>
      </c>
      <c r="E112" s="84">
        <f t="shared" si="37"/>
        <v>0</v>
      </c>
      <c r="F112" s="84">
        <f t="shared" si="37"/>
        <v>0</v>
      </c>
    </row>
    <row r="113" spans="2:6" ht="21" x14ac:dyDescent="0.25">
      <c r="B113" s="85" t="s">
        <v>368</v>
      </c>
      <c r="C113" s="85" t="s">
        <v>367</v>
      </c>
      <c r="D113" s="84"/>
      <c r="E113" s="84"/>
      <c r="F113" s="84"/>
    </row>
    <row r="114" spans="2:6" ht="26.4" x14ac:dyDescent="0.25">
      <c r="B114" s="81" t="s">
        <v>369</v>
      </c>
      <c r="C114" s="81" t="s">
        <v>370</v>
      </c>
      <c r="D114" s="84">
        <f>D115</f>
        <v>0</v>
      </c>
      <c r="E114" s="84">
        <f t="shared" ref="E114:F115" si="38">E115</f>
        <v>0</v>
      </c>
      <c r="F114" s="84">
        <f t="shared" si="38"/>
        <v>0</v>
      </c>
    </row>
    <row r="115" spans="2:6" ht="36" x14ac:dyDescent="0.25">
      <c r="B115" s="83" t="s">
        <v>371</v>
      </c>
      <c r="C115" s="83" t="s">
        <v>372</v>
      </c>
      <c r="D115" s="84">
        <f>D116</f>
        <v>0</v>
      </c>
      <c r="E115" s="84">
        <f t="shared" si="38"/>
        <v>0</v>
      </c>
      <c r="F115" s="84">
        <f t="shared" si="38"/>
        <v>0</v>
      </c>
    </row>
    <row r="116" spans="2:6" ht="21" x14ac:dyDescent="0.25">
      <c r="B116" s="85" t="s">
        <v>373</v>
      </c>
      <c r="C116" s="85" t="s">
        <v>374</v>
      </c>
      <c r="D116" s="84"/>
      <c r="E116" s="84"/>
      <c r="F116" s="84"/>
    </row>
    <row r="117" spans="2:6" x14ac:dyDescent="0.25">
      <c r="D117" s="87">
        <f>D3+D70</f>
        <v>48762930.899999999</v>
      </c>
      <c r="E117" s="87">
        <f t="shared" ref="E117:F117" si="39">E3+E70</f>
        <v>52476030.899999999</v>
      </c>
      <c r="F117" s="87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workbookViewId="0">
      <selection activeCell="J7" sqref="J7"/>
    </sheetView>
  </sheetViews>
  <sheetFormatPr defaultColWidth="8.88671875" defaultRowHeight="12.6" x14ac:dyDescent="0.25"/>
  <cols>
    <col min="1" max="1" width="12.44140625" style="105" customWidth="1"/>
    <col min="2" max="2" width="11.109375" style="105" customWidth="1"/>
    <col min="3" max="3" width="10.44140625" style="105" customWidth="1"/>
    <col min="4" max="4" width="10.5546875" style="105" customWidth="1"/>
    <col min="5" max="5" width="10" style="105" customWidth="1"/>
    <col min="6" max="6" width="11" style="105" customWidth="1"/>
    <col min="7" max="7" width="9.44140625" style="105" customWidth="1"/>
    <col min="8" max="8" width="10.88671875" style="105" customWidth="1"/>
    <col min="9" max="9" width="11.5546875" style="105" customWidth="1"/>
    <col min="10" max="10" width="8.88671875" style="105" customWidth="1"/>
    <col min="11" max="11" width="9" style="105" customWidth="1"/>
    <col min="12" max="12" width="11.109375" style="105" customWidth="1"/>
    <col min="13" max="13" width="6.77734375" style="105" customWidth="1"/>
    <col min="14" max="14" width="10.44140625" style="105" customWidth="1"/>
    <col min="15" max="16384" width="8.88671875" style="105"/>
  </cols>
  <sheetData>
    <row r="1" spans="1:14" ht="15.6" x14ac:dyDescent="0.25">
      <c r="A1" s="557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139"/>
      <c r="N1" s="104"/>
    </row>
    <row r="2" spans="1:14" ht="13.8" thickBot="1" x14ac:dyDescent="0.3">
      <c r="A2" s="106"/>
      <c r="B2" s="107"/>
      <c r="C2" s="107"/>
      <c r="D2" s="107"/>
      <c r="E2" s="107"/>
      <c r="F2" s="107"/>
      <c r="G2" s="2"/>
      <c r="H2" s="107"/>
      <c r="I2" s="107"/>
      <c r="J2" s="107"/>
      <c r="K2" s="107"/>
      <c r="L2" s="108" t="s">
        <v>1</v>
      </c>
      <c r="M2" s="108"/>
      <c r="N2" s="107"/>
    </row>
    <row r="3" spans="1:14" ht="24.6" thickBot="1" x14ac:dyDescent="0.3">
      <c r="A3" s="505" t="s">
        <v>2</v>
      </c>
      <c r="B3" s="558" t="s">
        <v>466</v>
      </c>
      <c r="C3" s="559"/>
      <c r="D3" s="559"/>
      <c r="E3" s="559"/>
      <c r="F3" s="559"/>
      <c r="G3" s="559"/>
      <c r="H3" s="560"/>
      <c r="I3" s="560"/>
      <c r="J3" s="560"/>
      <c r="K3" s="560"/>
      <c r="L3" s="560"/>
      <c r="M3" s="560"/>
      <c r="N3" s="561"/>
    </row>
    <row r="4" spans="1:14" ht="84.6" thickBot="1" x14ac:dyDescent="0.3">
      <c r="A4" s="506" t="s">
        <v>3</v>
      </c>
      <c r="B4" s="562" t="s">
        <v>4</v>
      </c>
      <c r="C4" s="563"/>
      <c r="D4" s="563"/>
      <c r="E4" s="495"/>
      <c r="F4" s="495"/>
      <c r="G4" s="458"/>
      <c r="H4" s="496" t="s">
        <v>5</v>
      </c>
      <c r="I4" s="496" t="s">
        <v>6</v>
      </c>
      <c r="J4" s="88" t="s">
        <v>7</v>
      </c>
      <c r="K4" s="88" t="s">
        <v>375</v>
      </c>
      <c r="L4" s="88" t="s">
        <v>8</v>
      </c>
      <c r="M4" s="89" t="s">
        <v>9</v>
      </c>
      <c r="N4" s="89" t="s">
        <v>405</v>
      </c>
    </row>
    <row r="5" spans="1:14" ht="24" x14ac:dyDescent="0.25">
      <c r="A5" s="433"/>
      <c r="B5" s="449" t="s">
        <v>10</v>
      </c>
      <c r="C5" s="454" t="s">
        <v>455</v>
      </c>
      <c r="D5" s="450" t="s">
        <v>425</v>
      </c>
      <c r="E5" s="450" t="s">
        <v>456</v>
      </c>
      <c r="F5" s="450" t="s">
        <v>384</v>
      </c>
      <c r="G5" s="450" t="s">
        <v>460</v>
      </c>
      <c r="H5" s="207">
        <v>3211</v>
      </c>
      <c r="I5" s="207" t="s">
        <v>11</v>
      </c>
      <c r="J5" s="207">
        <v>5211</v>
      </c>
      <c r="K5" s="207">
        <v>6211</v>
      </c>
      <c r="L5" s="208">
        <v>7311</v>
      </c>
      <c r="M5" s="209">
        <v>8311</v>
      </c>
      <c r="N5" s="209">
        <v>931</v>
      </c>
    </row>
    <row r="6" spans="1:14" x14ac:dyDescent="0.25">
      <c r="A6" s="434">
        <v>63</v>
      </c>
      <c r="B6" s="435"/>
      <c r="C6" s="435"/>
      <c r="D6" s="436"/>
      <c r="E6" s="436"/>
      <c r="F6" s="432"/>
      <c r="G6" s="432"/>
      <c r="H6" s="432"/>
      <c r="I6" s="437"/>
      <c r="J6" s="455">
        <v>2175539</v>
      </c>
      <c r="K6" s="436"/>
      <c r="L6" s="436"/>
      <c r="M6" s="436"/>
      <c r="N6" s="436"/>
    </row>
    <row r="7" spans="1:14" x14ac:dyDescent="0.25">
      <c r="A7" s="434">
        <v>64</v>
      </c>
      <c r="B7" s="435"/>
      <c r="C7" s="435"/>
      <c r="D7" s="432"/>
      <c r="E7" s="432"/>
      <c r="H7" s="432">
        <v>10000</v>
      </c>
      <c r="I7" s="432"/>
      <c r="J7" s="451"/>
      <c r="K7" s="432"/>
      <c r="L7" s="432"/>
      <c r="M7" s="432"/>
      <c r="N7" s="432"/>
    </row>
    <row r="8" spans="1:14" x14ac:dyDescent="0.25">
      <c r="A8" s="434">
        <v>65</v>
      </c>
      <c r="B8" s="435"/>
      <c r="C8" s="435"/>
      <c r="D8" s="432"/>
      <c r="E8" s="432"/>
      <c r="F8" s="432"/>
      <c r="G8" s="432"/>
      <c r="H8" s="432"/>
      <c r="I8" s="432"/>
      <c r="J8" s="451"/>
      <c r="K8" s="432"/>
      <c r="L8" s="432">
        <v>264000</v>
      </c>
      <c r="M8" s="432"/>
      <c r="N8" s="432"/>
    </row>
    <row r="9" spans="1:14" x14ac:dyDescent="0.25">
      <c r="A9" s="434">
        <v>66</v>
      </c>
      <c r="B9" s="435"/>
      <c r="C9" s="435"/>
      <c r="D9" s="432"/>
      <c r="E9" s="432"/>
      <c r="F9" s="432"/>
      <c r="G9" s="432"/>
      <c r="H9" s="432">
        <v>3020000</v>
      </c>
      <c r="I9" s="432"/>
      <c r="J9" s="451"/>
      <c r="K9" s="432">
        <v>123450</v>
      </c>
      <c r="L9" s="432"/>
      <c r="M9" s="432"/>
      <c r="N9" s="432"/>
    </row>
    <row r="10" spans="1:14" x14ac:dyDescent="0.25">
      <c r="A10" s="434">
        <v>67</v>
      </c>
      <c r="B10" s="435">
        <v>2521000</v>
      </c>
      <c r="C10" s="453">
        <v>999000</v>
      </c>
      <c r="D10" s="432">
        <v>3000000</v>
      </c>
      <c r="E10" s="432">
        <v>269917</v>
      </c>
      <c r="F10" s="432">
        <v>1400000</v>
      </c>
      <c r="G10" s="432">
        <v>106688.36</v>
      </c>
      <c r="H10" s="432"/>
      <c r="I10" s="432">
        <v>46714326</v>
      </c>
      <c r="J10" s="451"/>
      <c r="K10" s="432"/>
      <c r="L10" s="432"/>
      <c r="M10" s="432"/>
      <c r="N10" s="432"/>
    </row>
    <row r="11" spans="1:14" x14ac:dyDescent="0.25">
      <c r="A11" s="434">
        <v>68</v>
      </c>
      <c r="B11" s="435"/>
      <c r="C11" s="435"/>
      <c r="D11" s="432"/>
      <c r="E11" s="432"/>
      <c r="F11" s="432"/>
      <c r="G11" s="432"/>
      <c r="H11" s="432">
        <v>5000</v>
      </c>
      <c r="I11" s="432"/>
      <c r="J11" s="451"/>
      <c r="K11" s="432"/>
      <c r="L11" s="432"/>
      <c r="M11" s="432"/>
      <c r="N11" s="432"/>
    </row>
    <row r="12" spans="1:14" x14ac:dyDescent="0.25">
      <c r="A12" s="434">
        <v>72</v>
      </c>
      <c r="B12" s="435"/>
      <c r="C12" s="435"/>
      <c r="D12" s="432"/>
      <c r="E12" s="432"/>
      <c r="F12" s="432"/>
      <c r="G12" s="432"/>
      <c r="H12" s="432"/>
      <c r="I12" s="432"/>
      <c r="J12" s="451"/>
      <c r="K12" s="432"/>
      <c r="L12" s="432">
        <v>3600</v>
      </c>
      <c r="M12" s="432"/>
      <c r="N12" s="432"/>
    </row>
    <row r="13" spans="1:14" x14ac:dyDescent="0.25">
      <c r="A13" s="434" t="s">
        <v>450</v>
      </c>
      <c r="B13" s="435"/>
      <c r="C13" s="435"/>
      <c r="D13" s="432"/>
      <c r="E13" s="432"/>
      <c r="F13" s="432"/>
      <c r="G13" s="432"/>
      <c r="H13" s="432"/>
      <c r="I13" s="432"/>
      <c r="J13" s="451"/>
      <c r="K13" s="432"/>
      <c r="L13" s="432"/>
      <c r="M13" s="432"/>
      <c r="N13" s="432">
        <v>1070493.45</v>
      </c>
    </row>
    <row r="14" spans="1:14" x14ac:dyDescent="0.25">
      <c r="A14" s="434" t="s">
        <v>451</v>
      </c>
      <c r="B14" s="435"/>
      <c r="C14" s="435"/>
      <c r="D14" s="432"/>
      <c r="E14" s="432"/>
      <c r="F14" s="432"/>
      <c r="G14" s="432"/>
      <c r="H14" s="432"/>
      <c r="I14" s="432"/>
      <c r="J14" s="451"/>
      <c r="K14" s="432"/>
      <c r="L14" s="432"/>
      <c r="M14" s="432"/>
      <c r="N14" s="451">
        <v>-721509</v>
      </c>
    </row>
    <row r="15" spans="1:14" ht="13.2" thickBot="1" x14ac:dyDescent="0.3">
      <c r="A15" s="438"/>
      <c r="B15" s="439">
        <f t="shared" ref="B15:N15" si="0">SUM(B6:B14)</f>
        <v>2521000</v>
      </c>
      <c r="C15" s="439">
        <f t="shared" si="0"/>
        <v>999000</v>
      </c>
      <c r="D15" s="439">
        <f t="shared" si="0"/>
        <v>3000000</v>
      </c>
      <c r="E15" s="439">
        <f t="shared" si="0"/>
        <v>269917</v>
      </c>
      <c r="F15" s="439">
        <f t="shared" ref="F15" si="1">SUM(F6:F14)</f>
        <v>1400000</v>
      </c>
      <c r="G15" s="439">
        <f t="shared" si="0"/>
        <v>106688.36</v>
      </c>
      <c r="H15" s="439">
        <f>SUM(H6:H13)</f>
        <v>3035000</v>
      </c>
      <c r="I15" s="439">
        <f t="shared" si="0"/>
        <v>46714326</v>
      </c>
      <c r="J15" s="452">
        <f t="shared" si="0"/>
        <v>2175539</v>
      </c>
      <c r="K15" s="439">
        <f t="shared" si="0"/>
        <v>123450</v>
      </c>
      <c r="L15" s="439">
        <f t="shared" si="0"/>
        <v>267600</v>
      </c>
      <c r="M15" s="439">
        <f t="shared" ref="M15" si="2">SUM(M6:M14)</f>
        <v>0</v>
      </c>
      <c r="N15" s="451">
        <f t="shared" si="0"/>
        <v>348984.44999999995</v>
      </c>
    </row>
    <row r="16" spans="1:14" ht="53.4" customHeight="1" thickBot="1" x14ac:dyDescent="0.3">
      <c r="A16" s="440" t="s">
        <v>13</v>
      </c>
      <c r="B16" s="564">
        <f>SUM(B15:N15)</f>
        <v>60961504.810000002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6"/>
    </row>
    <row r="17" spans="1:14" ht="13.2" x14ac:dyDescent="0.25">
      <c r="A17" s="123"/>
      <c r="B17" s="123"/>
      <c r="C17" s="123"/>
      <c r="D17" s="123"/>
      <c r="E17" s="123"/>
      <c r="F17" s="123"/>
      <c r="G17" s="123"/>
      <c r="H17" s="124"/>
      <c r="I17" s="125"/>
      <c r="J17" s="104"/>
      <c r="K17" s="104"/>
      <c r="L17" s="108"/>
      <c r="M17" s="108"/>
      <c r="N17" s="104"/>
    </row>
    <row r="18" spans="1:14" ht="13.2" x14ac:dyDescent="0.25">
      <c r="A18" s="123"/>
      <c r="B18" s="123"/>
      <c r="C18" s="123"/>
      <c r="D18" s="123"/>
      <c r="E18" s="123"/>
      <c r="F18" s="123"/>
      <c r="G18" s="123"/>
      <c r="H18" s="124"/>
      <c r="I18" s="125"/>
      <c r="J18" s="104"/>
      <c r="K18" s="104"/>
      <c r="L18" s="108"/>
      <c r="M18" s="108"/>
      <c r="N18" s="104"/>
    </row>
    <row r="19" spans="1:14" ht="13.2" x14ac:dyDescent="0.25">
      <c r="A19" s="123"/>
      <c r="B19" s="123"/>
      <c r="C19" s="123"/>
      <c r="D19" s="123"/>
      <c r="E19" s="123"/>
      <c r="F19" s="123"/>
      <c r="G19" s="123"/>
      <c r="H19" s="124"/>
      <c r="I19" s="125"/>
      <c r="J19" s="104"/>
      <c r="K19" s="104"/>
      <c r="L19" s="108"/>
      <c r="M19" s="108"/>
      <c r="N19" s="104"/>
    </row>
    <row r="20" spans="1:14" ht="13.2" x14ac:dyDescent="0.25">
      <c r="A20" s="123"/>
      <c r="B20" s="123"/>
      <c r="C20" s="123"/>
      <c r="D20" s="123"/>
      <c r="E20" s="123"/>
      <c r="F20" s="123"/>
      <c r="G20" s="123"/>
      <c r="H20" s="124"/>
      <c r="I20" s="125"/>
      <c r="J20" s="104"/>
      <c r="K20" s="104"/>
      <c r="L20" s="108"/>
      <c r="M20" s="108"/>
      <c r="N20" s="104"/>
    </row>
    <row r="21" spans="1:14" ht="13.2" x14ac:dyDescent="0.25">
      <c r="A21" s="123"/>
      <c r="B21" s="123"/>
      <c r="C21" s="123"/>
      <c r="D21" s="123"/>
      <c r="E21" s="123"/>
      <c r="F21" s="123"/>
      <c r="G21" s="123"/>
      <c r="H21" s="124"/>
      <c r="I21" s="125"/>
      <c r="J21" s="104"/>
      <c r="K21" s="104"/>
      <c r="L21" s="108"/>
      <c r="M21" s="108"/>
      <c r="N21" s="104"/>
    </row>
    <row r="22" spans="1:14" ht="13.2" x14ac:dyDescent="0.25">
      <c r="A22" s="123"/>
      <c r="B22" s="123"/>
      <c r="C22" s="123"/>
      <c r="D22" s="123"/>
      <c r="E22" s="123"/>
      <c r="F22" s="123"/>
      <c r="G22" s="123"/>
      <c r="H22" s="124"/>
      <c r="I22" s="125"/>
      <c r="J22" s="104"/>
      <c r="K22" s="104"/>
      <c r="L22" s="108"/>
      <c r="M22" s="108"/>
      <c r="N22" s="104"/>
    </row>
    <row r="23" spans="1:14" ht="13.2" x14ac:dyDescent="0.25">
      <c r="A23" s="123"/>
      <c r="B23" s="123"/>
      <c r="C23" s="123"/>
      <c r="D23" s="123"/>
      <c r="E23" s="123"/>
      <c r="F23" s="123"/>
      <c r="G23" s="123"/>
      <c r="H23" s="124"/>
      <c r="I23" s="125"/>
      <c r="J23" s="104"/>
      <c r="K23" s="104"/>
      <c r="L23" s="108"/>
      <c r="M23" s="108"/>
      <c r="N23" s="104"/>
    </row>
    <row r="24" spans="1:14" ht="13.2" x14ac:dyDescent="0.25">
      <c r="A24" s="123"/>
      <c r="B24" s="123"/>
      <c r="C24" s="123"/>
      <c r="D24" s="123"/>
      <c r="E24" s="123"/>
      <c r="F24" s="123"/>
      <c r="G24" s="123"/>
      <c r="H24" s="124"/>
      <c r="I24" s="125"/>
      <c r="J24" s="104"/>
      <c r="K24" s="104"/>
      <c r="L24" s="108"/>
      <c r="M24" s="108"/>
      <c r="N24" s="104"/>
    </row>
    <row r="25" spans="1:14" ht="13.8" thickBot="1" x14ac:dyDescent="0.3">
      <c r="A25" s="123"/>
      <c r="B25" s="123"/>
      <c r="C25" s="123"/>
      <c r="D25" s="123"/>
      <c r="E25" s="123"/>
      <c r="F25" s="123"/>
      <c r="G25" s="123"/>
      <c r="H25" s="126"/>
      <c r="I25" s="127"/>
      <c r="J25" s="104"/>
      <c r="K25" s="104"/>
      <c r="L25" s="108"/>
      <c r="M25" s="108"/>
      <c r="N25" s="104"/>
    </row>
    <row r="26" spans="1:14" ht="40.200000000000003" thickBot="1" x14ac:dyDescent="0.3">
      <c r="A26" s="128" t="s">
        <v>2</v>
      </c>
      <c r="B26" s="550" t="s">
        <v>415</v>
      </c>
      <c r="C26" s="551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3"/>
    </row>
    <row r="27" spans="1:14" ht="84.6" thickBot="1" x14ac:dyDescent="0.3">
      <c r="A27" s="129" t="s">
        <v>3</v>
      </c>
      <c r="B27" s="567" t="s">
        <v>4</v>
      </c>
      <c r="C27" s="568"/>
      <c r="D27" s="569"/>
      <c r="E27" s="110"/>
      <c r="F27" s="493"/>
      <c r="G27" s="110"/>
      <c r="H27" s="109" t="s">
        <v>5</v>
      </c>
      <c r="I27" s="110"/>
      <c r="J27" s="109" t="s">
        <v>7</v>
      </c>
      <c r="K27" s="109" t="s">
        <v>375</v>
      </c>
      <c r="L27" s="109" t="s">
        <v>8</v>
      </c>
      <c r="M27" s="111" t="s">
        <v>9</v>
      </c>
      <c r="N27" s="89" t="s">
        <v>405</v>
      </c>
    </row>
    <row r="28" spans="1:14" ht="39.6" x14ac:dyDescent="0.25">
      <c r="A28" s="130"/>
      <c r="B28" s="112" t="s">
        <v>10</v>
      </c>
      <c r="C28" s="131"/>
      <c r="D28" s="5" t="s">
        <v>425</v>
      </c>
      <c r="E28" s="113" t="s">
        <v>385</v>
      </c>
      <c r="F28" s="113"/>
      <c r="G28" s="5" t="s">
        <v>434</v>
      </c>
      <c r="H28" s="113">
        <v>3211</v>
      </c>
      <c r="I28" s="113" t="s">
        <v>11</v>
      </c>
      <c r="J28" s="113">
        <v>5211</v>
      </c>
      <c r="K28" s="113">
        <v>6211</v>
      </c>
      <c r="L28" s="114">
        <v>7311</v>
      </c>
      <c r="M28" s="115">
        <v>8311</v>
      </c>
      <c r="N28" s="115">
        <v>931</v>
      </c>
    </row>
    <row r="29" spans="1:14" ht="13.2" x14ac:dyDescent="0.25">
      <c r="A29" s="116">
        <v>63</v>
      </c>
      <c r="B29" s="117"/>
      <c r="C29" s="117"/>
      <c r="D29" s="118"/>
      <c r="E29" s="118"/>
      <c r="F29" s="118"/>
      <c r="G29" s="119"/>
      <c r="H29" s="119"/>
      <c r="I29" s="120"/>
      <c r="J29" s="171">
        <v>1372650</v>
      </c>
      <c r="K29" s="118"/>
      <c r="L29" s="118"/>
      <c r="M29" s="118"/>
      <c r="N29" s="118"/>
    </row>
    <row r="30" spans="1:14" ht="13.2" x14ac:dyDescent="0.25">
      <c r="A30" s="116">
        <v>64</v>
      </c>
      <c r="B30" s="117"/>
      <c r="C30" s="117"/>
      <c r="D30" s="119"/>
      <c r="E30" s="119"/>
      <c r="F30" s="119"/>
      <c r="G30" s="119"/>
      <c r="H30" s="119">
        <v>13000</v>
      </c>
      <c r="I30" s="119"/>
      <c r="J30" s="172"/>
      <c r="K30" s="119"/>
      <c r="L30" s="119"/>
      <c r="M30" s="119"/>
      <c r="N30" s="119"/>
    </row>
    <row r="31" spans="1:14" ht="13.2" x14ac:dyDescent="0.25">
      <c r="A31" s="116">
        <v>65</v>
      </c>
      <c r="B31" s="117"/>
      <c r="C31" s="117"/>
      <c r="D31" s="119"/>
      <c r="E31" s="119"/>
      <c r="F31" s="119"/>
      <c r="G31" s="119"/>
      <c r="H31" s="119">
        <v>2592900</v>
      </c>
      <c r="I31" s="119"/>
      <c r="J31" s="172"/>
      <c r="K31" s="119"/>
      <c r="L31" s="119">
        <v>114000</v>
      </c>
      <c r="M31" s="119"/>
      <c r="N31" s="119"/>
    </row>
    <row r="32" spans="1:14" ht="13.2" x14ac:dyDescent="0.25">
      <c r="A32" s="116">
        <v>66</v>
      </c>
      <c r="B32" s="117"/>
      <c r="C32" s="117"/>
      <c r="D32" s="119"/>
      <c r="E32" s="119"/>
      <c r="F32" s="119"/>
      <c r="G32" s="119"/>
      <c r="H32" s="11"/>
      <c r="I32" s="119"/>
      <c r="J32" s="172"/>
      <c r="K32" s="119"/>
      <c r="L32" s="119"/>
      <c r="M32" s="119"/>
      <c r="N32" s="119"/>
    </row>
    <row r="33" spans="1:14" ht="13.2" x14ac:dyDescent="0.25">
      <c r="A33" s="116">
        <v>67</v>
      </c>
      <c r="B33" s="117">
        <v>1962140</v>
      </c>
      <c r="C33" s="117"/>
      <c r="D33" s="119">
        <v>1500000</v>
      </c>
      <c r="E33" s="119">
        <v>300000</v>
      </c>
      <c r="F33" s="119"/>
      <c r="G33" s="119">
        <v>1700000</v>
      </c>
      <c r="H33" s="119"/>
      <c r="I33" s="119">
        <v>44368684</v>
      </c>
      <c r="J33" s="172"/>
      <c r="K33" s="119"/>
      <c r="L33" s="119"/>
      <c r="M33" s="119"/>
      <c r="N33" s="119"/>
    </row>
    <row r="34" spans="1:14" ht="13.2" x14ac:dyDescent="0.25">
      <c r="A34" s="116">
        <v>68</v>
      </c>
      <c r="B34" s="117"/>
      <c r="C34" s="117"/>
      <c r="D34" s="119"/>
      <c r="E34" s="119"/>
      <c r="F34" s="119"/>
      <c r="G34" s="119"/>
      <c r="H34" s="119">
        <v>5000</v>
      </c>
      <c r="I34" s="119"/>
      <c r="J34" s="172"/>
      <c r="K34" s="119"/>
      <c r="L34" s="119"/>
      <c r="M34" s="119"/>
      <c r="N34" s="119"/>
    </row>
    <row r="35" spans="1:14" ht="13.2" x14ac:dyDescent="0.25">
      <c r="A35" s="116">
        <v>72</v>
      </c>
      <c r="B35" s="117"/>
      <c r="C35" s="117"/>
      <c r="D35" s="119"/>
      <c r="E35" s="119"/>
      <c r="F35" s="119"/>
      <c r="G35" s="119"/>
      <c r="H35" s="119"/>
      <c r="I35" s="119"/>
      <c r="J35" s="172"/>
      <c r="K35" s="119"/>
      <c r="L35" s="119">
        <v>1600</v>
      </c>
      <c r="M35" s="119"/>
      <c r="N35" s="119"/>
    </row>
    <row r="36" spans="1:14" ht="13.2" x14ac:dyDescent="0.25">
      <c r="A36" s="116">
        <v>92</v>
      </c>
      <c r="B36" s="117"/>
      <c r="C36" s="117"/>
      <c r="D36" s="119"/>
      <c r="E36" s="119"/>
      <c r="F36" s="119"/>
      <c r="G36" s="119"/>
      <c r="H36" s="119"/>
      <c r="I36" s="119"/>
      <c r="J36" s="172"/>
      <c r="K36" s="119"/>
      <c r="L36" s="119"/>
      <c r="M36" s="119"/>
      <c r="N36" s="119"/>
    </row>
    <row r="37" spans="1:14" ht="13.2" x14ac:dyDescent="0.25">
      <c r="A37" s="116"/>
      <c r="B37" s="117"/>
      <c r="C37" s="117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ht="13.2" x14ac:dyDescent="0.25">
      <c r="A38" s="116"/>
      <c r="B38" s="117"/>
      <c r="C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3.2" x14ac:dyDescent="0.25">
      <c r="A39" s="116"/>
      <c r="B39" s="117"/>
      <c r="C39" s="11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ht="27" thickBot="1" x14ac:dyDescent="0.3">
      <c r="A40" s="121" t="s">
        <v>12</v>
      </c>
      <c r="B40" s="122">
        <f t="shared" ref="B40:N40" si="3">SUM(B29:B39)</f>
        <v>1962140</v>
      </c>
      <c r="C40" s="122"/>
      <c r="D40" s="122">
        <f t="shared" si="3"/>
        <v>1500000</v>
      </c>
      <c r="E40" s="122">
        <f t="shared" si="3"/>
        <v>300000</v>
      </c>
      <c r="F40" s="122"/>
      <c r="G40" s="122">
        <f t="shared" si="3"/>
        <v>1700000</v>
      </c>
      <c r="H40" s="122">
        <f t="shared" si="3"/>
        <v>2610900</v>
      </c>
      <c r="I40" s="122">
        <f t="shared" si="3"/>
        <v>44368684</v>
      </c>
      <c r="J40" s="122">
        <f t="shared" si="3"/>
        <v>1372650</v>
      </c>
      <c r="K40" s="122">
        <f t="shared" si="3"/>
        <v>0</v>
      </c>
      <c r="L40" s="122">
        <f t="shared" si="3"/>
        <v>115600</v>
      </c>
      <c r="M40" s="122"/>
      <c r="N40" s="122">
        <f t="shared" si="3"/>
        <v>0</v>
      </c>
    </row>
    <row r="41" spans="1:14" ht="53.4" thickBot="1" x14ac:dyDescent="0.3">
      <c r="A41" s="15" t="s">
        <v>418</v>
      </c>
      <c r="B41" s="547">
        <f>SUM(B40:N40)</f>
        <v>53929974</v>
      </c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9"/>
    </row>
    <row r="42" spans="1:14" ht="13.2" x14ac:dyDescent="0.25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ht="13.2" x14ac:dyDescent="0.25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13.2" x14ac:dyDescent="0.2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ht="13.2" x14ac:dyDescent="0.2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ht="13.2" x14ac:dyDescent="0.2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13.2" x14ac:dyDescent="0.25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3.8" thickBot="1" x14ac:dyDescent="0.3">
      <c r="A48" s="134"/>
      <c r="B48" s="134"/>
      <c r="C48" s="134"/>
      <c r="D48" s="134"/>
      <c r="E48" s="134"/>
      <c r="F48" s="134"/>
      <c r="G48" s="134"/>
      <c r="H48" s="135"/>
      <c r="I48" s="136"/>
      <c r="J48" s="104"/>
      <c r="K48" s="104"/>
      <c r="L48" s="104"/>
      <c r="M48" s="104"/>
      <c r="N48" s="104"/>
    </row>
    <row r="49" spans="1:14" ht="40.200000000000003" thickBot="1" x14ac:dyDescent="0.3">
      <c r="A49" s="128" t="s">
        <v>2</v>
      </c>
      <c r="B49" s="550" t="s">
        <v>430</v>
      </c>
      <c r="C49" s="551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3"/>
    </row>
    <row r="50" spans="1:14" ht="84.6" thickBot="1" x14ac:dyDescent="0.3">
      <c r="A50" s="129" t="s">
        <v>3</v>
      </c>
      <c r="B50" s="554" t="s">
        <v>4</v>
      </c>
      <c r="C50" s="555"/>
      <c r="D50" s="556"/>
      <c r="E50" s="137"/>
      <c r="F50" s="492"/>
      <c r="G50" s="137"/>
      <c r="H50" s="109" t="s">
        <v>5</v>
      </c>
      <c r="I50" s="110"/>
      <c r="J50" s="109" t="s">
        <v>7</v>
      </c>
      <c r="K50" s="109" t="s">
        <v>375</v>
      </c>
      <c r="L50" s="109" t="s">
        <v>8</v>
      </c>
      <c r="M50" s="111" t="s">
        <v>9</v>
      </c>
      <c r="N50" s="89" t="s">
        <v>405</v>
      </c>
    </row>
    <row r="51" spans="1:14" ht="28.35" customHeight="1" x14ac:dyDescent="0.25">
      <c r="A51" s="138"/>
      <c r="B51" s="131" t="s">
        <v>10</v>
      </c>
      <c r="C51" s="131"/>
      <c r="D51" s="5" t="s">
        <v>425</v>
      </c>
      <c r="E51" s="113" t="s">
        <v>385</v>
      </c>
      <c r="F51" s="113"/>
      <c r="G51" s="5" t="s">
        <v>434</v>
      </c>
      <c r="H51" s="113">
        <v>3211</v>
      </c>
      <c r="I51" s="113" t="s">
        <v>11</v>
      </c>
      <c r="J51" s="113">
        <v>5211</v>
      </c>
      <c r="K51" s="113">
        <v>6211</v>
      </c>
      <c r="L51" s="114">
        <v>7311</v>
      </c>
      <c r="M51" s="115">
        <v>8311</v>
      </c>
      <c r="N51" s="115">
        <v>931</v>
      </c>
    </row>
    <row r="52" spans="1:14" ht="13.2" x14ac:dyDescent="0.25">
      <c r="A52" s="116">
        <v>63</v>
      </c>
      <c r="B52" s="117"/>
      <c r="C52" s="117"/>
      <c r="D52" s="118"/>
      <c r="E52" s="118"/>
      <c r="F52" s="118"/>
      <c r="G52" s="119"/>
      <c r="H52" s="119"/>
      <c r="I52" s="120"/>
      <c r="J52" s="171">
        <v>1375807</v>
      </c>
      <c r="K52" s="118"/>
      <c r="L52" s="118"/>
      <c r="M52" s="118"/>
      <c r="N52" s="118"/>
    </row>
    <row r="53" spans="1:14" ht="13.2" x14ac:dyDescent="0.25">
      <c r="A53" s="116">
        <v>64</v>
      </c>
      <c r="B53" s="117"/>
      <c r="C53" s="117"/>
      <c r="D53" s="119"/>
      <c r="E53" s="119"/>
      <c r="F53" s="119"/>
      <c r="G53" s="119"/>
      <c r="H53" s="119">
        <v>11000</v>
      </c>
      <c r="I53" s="119"/>
      <c r="J53" s="172"/>
      <c r="K53" s="119"/>
      <c r="L53" s="119"/>
      <c r="M53" s="119"/>
      <c r="N53" s="119"/>
    </row>
    <row r="54" spans="1:14" ht="13.2" x14ac:dyDescent="0.25">
      <c r="A54" s="116">
        <v>65</v>
      </c>
      <c r="B54" s="117"/>
      <c r="C54" s="117"/>
      <c r="D54" s="119"/>
      <c r="E54" s="119"/>
      <c r="F54" s="119"/>
      <c r="G54" s="119"/>
      <c r="H54" s="119">
        <v>3057900</v>
      </c>
      <c r="I54" s="119"/>
      <c r="J54" s="172"/>
      <c r="K54" s="119"/>
      <c r="L54" s="119">
        <v>114000</v>
      </c>
      <c r="M54" s="119"/>
      <c r="N54" s="119"/>
    </row>
    <row r="55" spans="1:14" ht="13.2" x14ac:dyDescent="0.25">
      <c r="A55" s="116">
        <v>66</v>
      </c>
      <c r="B55" s="117"/>
      <c r="C55" s="117"/>
      <c r="D55" s="119"/>
      <c r="E55" s="119"/>
      <c r="F55" s="119"/>
      <c r="G55" s="119"/>
      <c r="H55" s="11"/>
      <c r="I55" s="119"/>
      <c r="J55" s="172"/>
      <c r="K55" s="119"/>
      <c r="L55" s="119"/>
      <c r="M55" s="119"/>
      <c r="N55" s="119"/>
    </row>
    <row r="56" spans="1:14" ht="13.2" x14ac:dyDescent="0.25">
      <c r="A56" s="116">
        <v>67</v>
      </c>
      <c r="B56" s="117">
        <v>1500000</v>
      </c>
      <c r="C56" s="117"/>
      <c r="D56" s="119">
        <v>4733658</v>
      </c>
      <c r="E56" s="119">
        <v>300000</v>
      </c>
      <c r="F56" s="119"/>
      <c r="G56" s="119">
        <v>1700000</v>
      </c>
      <c r="H56" s="119"/>
      <c r="I56" s="119">
        <v>44368684</v>
      </c>
      <c r="J56" s="172"/>
      <c r="K56" s="119"/>
      <c r="L56" s="119"/>
      <c r="M56" s="119"/>
      <c r="N56" s="119"/>
    </row>
    <row r="57" spans="1:14" ht="13.2" x14ac:dyDescent="0.25">
      <c r="A57" s="116">
        <v>68</v>
      </c>
      <c r="B57" s="117"/>
      <c r="C57" s="117"/>
      <c r="D57" s="119"/>
      <c r="E57" s="119"/>
      <c r="F57" s="119"/>
      <c r="G57" s="119"/>
      <c r="H57" s="119">
        <v>5000</v>
      </c>
      <c r="I57" s="119"/>
      <c r="J57" s="172"/>
      <c r="K57" s="119"/>
      <c r="L57" s="119"/>
      <c r="M57" s="119"/>
      <c r="N57" s="119"/>
    </row>
    <row r="58" spans="1:14" ht="13.2" x14ac:dyDescent="0.25">
      <c r="A58" s="116">
        <v>72</v>
      </c>
      <c r="B58" s="117"/>
      <c r="C58" s="117"/>
      <c r="D58" s="119"/>
      <c r="E58" s="119"/>
      <c r="F58" s="119"/>
      <c r="G58" s="119"/>
      <c r="H58" s="119"/>
      <c r="I58" s="119"/>
      <c r="J58" s="172"/>
      <c r="K58" s="119"/>
      <c r="L58" s="119">
        <v>1600</v>
      </c>
      <c r="M58" s="119"/>
      <c r="N58" s="119"/>
    </row>
    <row r="59" spans="1:14" ht="13.2" x14ac:dyDescent="0.25">
      <c r="A59" s="116">
        <v>92</v>
      </c>
      <c r="B59" s="117"/>
      <c r="C59" s="117"/>
      <c r="D59" s="119"/>
      <c r="E59" s="119"/>
      <c r="F59" s="119"/>
      <c r="G59" s="119"/>
      <c r="H59" s="119"/>
      <c r="I59" s="119"/>
      <c r="J59" s="172"/>
      <c r="K59" s="119"/>
      <c r="L59" s="119"/>
      <c r="M59" s="119"/>
      <c r="N59" s="119"/>
    </row>
    <row r="60" spans="1:14" ht="13.2" x14ac:dyDescent="0.25">
      <c r="A60" s="116"/>
      <c r="B60" s="117"/>
      <c r="C60" s="117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13.2" x14ac:dyDescent="0.25">
      <c r="A61" s="116"/>
      <c r="B61" s="117"/>
      <c r="C61" s="117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13.2" x14ac:dyDescent="0.25">
      <c r="A62" s="116"/>
      <c r="B62" s="117"/>
      <c r="C62" s="117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27" thickBot="1" x14ac:dyDescent="0.3">
      <c r="A63" s="121" t="s">
        <v>12</v>
      </c>
      <c r="B63" s="122">
        <f t="shared" ref="B63:N63" si="4">SUM(B52:B62)</f>
        <v>1500000</v>
      </c>
      <c r="C63" s="122"/>
      <c r="D63" s="122">
        <f t="shared" si="4"/>
        <v>4733658</v>
      </c>
      <c r="E63" s="122">
        <f t="shared" si="4"/>
        <v>300000</v>
      </c>
      <c r="F63" s="122"/>
      <c r="G63" s="122">
        <f t="shared" si="4"/>
        <v>1700000</v>
      </c>
      <c r="H63" s="122">
        <f t="shared" si="4"/>
        <v>3073900</v>
      </c>
      <c r="I63" s="122">
        <f t="shared" si="4"/>
        <v>44368684</v>
      </c>
      <c r="J63" s="122">
        <f t="shared" si="4"/>
        <v>1375807</v>
      </c>
      <c r="K63" s="122">
        <f t="shared" si="4"/>
        <v>0</v>
      </c>
      <c r="L63" s="122">
        <f t="shared" si="4"/>
        <v>115600</v>
      </c>
      <c r="M63" s="122"/>
      <c r="N63" s="122">
        <f t="shared" si="4"/>
        <v>0</v>
      </c>
    </row>
    <row r="64" spans="1:14" ht="53.4" thickBot="1" x14ac:dyDescent="0.3">
      <c r="A64" s="15" t="s">
        <v>435</v>
      </c>
      <c r="B64" s="547">
        <f>SUM(B63:N63)</f>
        <v>57167649</v>
      </c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9"/>
    </row>
  </sheetData>
  <mergeCells count="10">
    <mergeCell ref="B41:N41"/>
    <mergeCell ref="B49:N49"/>
    <mergeCell ref="B50:D50"/>
    <mergeCell ref="B64:N64"/>
    <mergeCell ref="A1:L1"/>
    <mergeCell ref="B3:N3"/>
    <mergeCell ref="B4:D4"/>
    <mergeCell ref="B16:N16"/>
    <mergeCell ref="B26:N26"/>
    <mergeCell ref="B27:D27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topLeftCell="A7" workbookViewId="0">
      <selection activeCell="J9" sqref="J9"/>
    </sheetView>
  </sheetViews>
  <sheetFormatPr defaultRowHeight="12.6" x14ac:dyDescent="0.25"/>
  <cols>
    <col min="1" max="1" width="13.44140625" customWidth="1"/>
    <col min="2" max="2" width="10.5546875" customWidth="1"/>
    <col min="3" max="3" width="9.44140625" customWidth="1"/>
    <col min="4" max="4" width="11" customWidth="1"/>
    <col min="5" max="5" width="9.5546875" customWidth="1"/>
    <col min="6" max="6" width="10.88671875" customWidth="1"/>
    <col min="7" max="7" width="9.77734375" customWidth="1"/>
    <col min="8" max="8" width="10.5546875" customWidth="1"/>
    <col min="9" max="9" width="11.88671875" customWidth="1"/>
    <col min="10" max="10" width="10.88671875" customWidth="1"/>
    <col min="11" max="11" width="9.44140625" customWidth="1"/>
    <col min="12" max="12" width="9.5546875" customWidth="1"/>
    <col min="13" max="13" width="7.88671875" customWidth="1"/>
    <col min="14" max="14" width="10.5546875" customWidth="1"/>
    <col min="15" max="15" width="10.88671875" customWidth="1"/>
  </cols>
  <sheetData>
    <row r="1" spans="1:14" ht="15.6" x14ac:dyDescent="0.25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170"/>
      <c r="N1" s="63"/>
    </row>
    <row r="2" spans="1:14" ht="10.3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2"/>
    </row>
    <row r="3" spans="1:14" ht="22.65" customHeight="1" thickBot="1" x14ac:dyDescent="0.3">
      <c r="A3" s="64" t="s">
        <v>2</v>
      </c>
      <c r="B3" s="578" t="s">
        <v>467</v>
      </c>
      <c r="C3" s="579"/>
      <c r="D3" s="579"/>
      <c r="E3" s="579"/>
      <c r="F3" s="579"/>
      <c r="G3" s="579"/>
      <c r="H3" s="551"/>
      <c r="I3" s="551"/>
      <c r="J3" s="551"/>
      <c r="K3" s="551"/>
      <c r="L3" s="551"/>
      <c r="M3" s="551"/>
      <c r="N3" s="573"/>
    </row>
    <row r="4" spans="1:14" ht="79.349999999999994" customHeight="1" thickBot="1" x14ac:dyDescent="0.3">
      <c r="A4" s="65" t="s">
        <v>3</v>
      </c>
      <c r="B4" s="562" t="s">
        <v>4</v>
      </c>
      <c r="C4" s="563"/>
      <c r="D4" s="580"/>
      <c r="E4" s="457"/>
      <c r="F4" s="495"/>
      <c r="G4" s="481"/>
      <c r="H4" s="448" t="s">
        <v>5</v>
      </c>
      <c r="I4" s="448" t="s">
        <v>6</v>
      </c>
      <c r="J4" s="88" t="s">
        <v>7</v>
      </c>
      <c r="K4" s="88" t="s">
        <v>375</v>
      </c>
      <c r="L4" s="88" t="s">
        <v>8</v>
      </c>
      <c r="M4" s="89" t="s">
        <v>9</v>
      </c>
      <c r="N4" s="89" t="s">
        <v>405</v>
      </c>
    </row>
    <row r="5" spans="1:14" ht="36" x14ac:dyDescent="0.25">
      <c r="A5" s="433"/>
      <c r="B5" s="449" t="s">
        <v>10</v>
      </c>
      <c r="C5" s="450" t="s">
        <v>455</v>
      </c>
      <c r="D5" s="450" t="s">
        <v>425</v>
      </c>
      <c r="E5" s="450" t="s">
        <v>385</v>
      </c>
      <c r="F5" s="450" t="s">
        <v>384</v>
      </c>
      <c r="G5" s="450" t="s">
        <v>461</v>
      </c>
      <c r="H5" s="207">
        <v>3211</v>
      </c>
      <c r="I5" s="207" t="s">
        <v>11</v>
      </c>
      <c r="J5" s="207">
        <v>5211</v>
      </c>
      <c r="K5" s="207">
        <v>6211</v>
      </c>
      <c r="L5" s="208">
        <v>7311</v>
      </c>
      <c r="M5" s="209">
        <v>8311</v>
      </c>
      <c r="N5" s="209">
        <v>9311</v>
      </c>
    </row>
    <row r="6" spans="1:14" x14ac:dyDescent="0.25">
      <c r="A6" s="434">
        <v>633</v>
      </c>
      <c r="B6" s="435"/>
      <c r="C6" s="435"/>
      <c r="D6" s="436"/>
      <c r="E6" s="436"/>
      <c r="F6" s="432"/>
      <c r="G6" s="432"/>
      <c r="H6" s="432"/>
      <c r="I6" s="437"/>
      <c r="J6" s="456"/>
      <c r="K6" s="436"/>
      <c r="L6" s="436"/>
      <c r="M6" s="436"/>
      <c r="N6" s="436"/>
    </row>
    <row r="7" spans="1:14" x14ac:dyDescent="0.25">
      <c r="A7" s="434">
        <v>634</v>
      </c>
      <c r="B7" s="435"/>
      <c r="C7" s="435"/>
      <c r="D7" s="436"/>
      <c r="E7" s="436"/>
      <c r="F7" s="432"/>
      <c r="G7" s="432"/>
      <c r="H7" s="432"/>
      <c r="I7" s="437"/>
      <c r="J7" s="456"/>
      <c r="K7" s="436"/>
      <c r="L7" s="436"/>
      <c r="M7" s="436"/>
      <c r="N7" s="436"/>
    </row>
    <row r="8" spans="1:14" x14ac:dyDescent="0.25">
      <c r="A8" s="434">
        <v>636</v>
      </c>
      <c r="B8" s="435"/>
      <c r="C8" s="435"/>
      <c r="D8" s="436"/>
      <c r="E8" s="436"/>
      <c r="F8" s="432"/>
      <c r="G8" s="432"/>
      <c r="H8" s="432"/>
      <c r="I8" s="437"/>
      <c r="J8" s="456">
        <v>524065</v>
      </c>
      <c r="K8" s="436"/>
      <c r="L8" s="436"/>
      <c r="M8" s="436"/>
      <c r="N8" s="436"/>
    </row>
    <row r="9" spans="1:14" x14ac:dyDescent="0.25">
      <c r="A9" s="434">
        <v>638</v>
      </c>
      <c r="B9" s="435"/>
      <c r="C9" s="435"/>
      <c r="D9" s="436"/>
      <c r="E9" s="436"/>
      <c r="F9" s="432"/>
      <c r="G9" s="432"/>
      <c r="H9" s="432"/>
      <c r="I9" s="437"/>
      <c r="J9" s="456">
        <v>1651474</v>
      </c>
      <c r="K9" s="436"/>
      <c r="L9" s="436"/>
      <c r="M9" s="436"/>
      <c r="N9" s="436"/>
    </row>
    <row r="10" spans="1:14" x14ac:dyDescent="0.25">
      <c r="A10" s="434">
        <v>642</v>
      </c>
      <c r="B10" s="435"/>
      <c r="C10" s="435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1:14" x14ac:dyDescent="0.25">
      <c r="A11" s="434">
        <v>641</v>
      </c>
      <c r="B11" s="435"/>
      <c r="C11" s="435"/>
      <c r="D11" s="432"/>
      <c r="E11" s="432"/>
      <c r="F11" s="432"/>
      <c r="G11" s="432"/>
      <c r="H11" s="432">
        <v>10000</v>
      </c>
      <c r="I11" s="432"/>
      <c r="J11" s="432"/>
      <c r="K11" s="432"/>
      <c r="L11" s="432"/>
      <c r="M11" s="432"/>
      <c r="N11" s="432"/>
    </row>
    <row r="12" spans="1:14" x14ac:dyDescent="0.25">
      <c r="A12" s="434">
        <v>652</v>
      </c>
      <c r="B12" s="435"/>
      <c r="C12" s="435"/>
      <c r="D12" s="432"/>
      <c r="E12" s="432"/>
      <c r="F12" s="432"/>
      <c r="G12" s="432"/>
      <c r="H12" s="432"/>
      <c r="I12" s="432"/>
      <c r="J12" s="432"/>
      <c r="K12" s="432"/>
      <c r="L12" s="432">
        <v>264000</v>
      </c>
      <c r="M12" s="432"/>
      <c r="N12" s="432"/>
    </row>
    <row r="13" spans="1:14" x14ac:dyDescent="0.25">
      <c r="A13" s="434">
        <v>661</v>
      </c>
      <c r="B13" s="435"/>
      <c r="C13" s="435"/>
      <c r="D13" s="432"/>
      <c r="E13" s="432"/>
      <c r="F13" s="432"/>
      <c r="G13" s="432"/>
      <c r="H13" s="432">
        <v>3020000</v>
      </c>
      <c r="I13" s="432"/>
      <c r="J13" s="432"/>
      <c r="K13" s="432"/>
      <c r="L13" s="432"/>
      <c r="M13" s="432"/>
      <c r="N13" s="432"/>
    </row>
    <row r="14" spans="1:14" x14ac:dyDescent="0.25">
      <c r="A14" s="434">
        <v>663</v>
      </c>
      <c r="B14" s="435"/>
      <c r="C14" s="435"/>
      <c r="D14" s="432"/>
      <c r="E14" s="432"/>
      <c r="F14" s="432"/>
      <c r="G14" s="432"/>
      <c r="H14" s="432"/>
      <c r="I14" s="432"/>
      <c r="J14" s="432"/>
      <c r="K14" s="432">
        <v>123450</v>
      </c>
      <c r="L14" s="432"/>
      <c r="M14" s="432"/>
      <c r="N14" s="432"/>
    </row>
    <row r="15" spans="1:14" x14ac:dyDescent="0.25">
      <c r="A15" s="434">
        <v>671</v>
      </c>
      <c r="B15" s="435">
        <v>2521000</v>
      </c>
      <c r="C15" s="453">
        <v>999000</v>
      </c>
      <c r="D15" s="432">
        <v>3000000</v>
      </c>
      <c r="E15" s="432">
        <v>269917</v>
      </c>
      <c r="F15" s="432">
        <v>1400000</v>
      </c>
      <c r="G15" s="432">
        <v>106688.36</v>
      </c>
      <c r="H15" s="432"/>
      <c r="I15" s="432"/>
      <c r="J15" s="432"/>
      <c r="K15" s="432"/>
      <c r="L15" s="432"/>
      <c r="M15" s="432"/>
      <c r="N15" s="432"/>
    </row>
    <row r="16" spans="1:14" x14ac:dyDescent="0.25">
      <c r="A16" s="434">
        <v>673</v>
      </c>
      <c r="B16" s="435"/>
      <c r="C16" s="435"/>
      <c r="D16" s="432"/>
      <c r="E16" s="432"/>
      <c r="F16" s="432"/>
      <c r="G16" s="432"/>
      <c r="H16" s="432"/>
      <c r="I16" s="432">
        <v>46714326</v>
      </c>
      <c r="J16" s="432"/>
      <c r="K16" s="432"/>
      <c r="L16" s="432"/>
      <c r="M16" s="432"/>
      <c r="N16" s="432"/>
    </row>
    <row r="17" spans="1:14" x14ac:dyDescent="0.25">
      <c r="A17" s="434">
        <v>683</v>
      </c>
      <c r="B17" s="435"/>
      <c r="C17" s="435"/>
      <c r="D17" s="432"/>
      <c r="E17" s="432"/>
      <c r="F17" s="432"/>
      <c r="G17" s="432"/>
      <c r="H17" s="432">
        <v>5000</v>
      </c>
      <c r="I17" s="432"/>
      <c r="J17" s="432"/>
      <c r="K17" s="432"/>
      <c r="L17" s="432"/>
      <c r="M17" s="432"/>
      <c r="N17" s="432"/>
    </row>
    <row r="18" spans="1:14" x14ac:dyDescent="0.25">
      <c r="A18" s="434">
        <v>721</v>
      </c>
      <c r="B18" s="435"/>
      <c r="C18" s="435"/>
      <c r="D18" s="432"/>
      <c r="E18" s="432"/>
      <c r="F18" s="432"/>
      <c r="G18" s="432"/>
      <c r="H18" s="432"/>
      <c r="I18" s="432"/>
      <c r="J18" s="432"/>
      <c r="K18" s="432"/>
      <c r="L18" s="432">
        <v>3600</v>
      </c>
      <c r="M18" s="432"/>
      <c r="N18" s="432"/>
    </row>
    <row r="19" spans="1:14" x14ac:dyDescent="0.25">
      <c r="A19" s="434" t="s">
        <v>448</v>
      </c>
      <c r="B19" s="435"/>
      <c r="C19" s="435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>
        <v>1070493.45</v>
      </c>
    </row>
    <row r="20" spans="1:14" x14ac:dyDescent="0.25">
      <c r="A20" s="434" t="s">
        <v>449</v>
      </c>
      <c r="B20" s="435"/>
      <c r="C20" s="435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>
        <v>-721509</v>
      </c>
    </row>
    <row r="21" spans="1:14" ht="24.6" thickBot="1" x14ac:dyDescent="0.3">
      <c r="A21" s="438" t="s">
        <v>12</v>
      </c>
      <c r="B21" s="439">
        <f t="shared" ref="B21:N21" si="0">SUM(B6:B20)</f>
        <v>2521000</v>
      </c>
      <c r="C21" s="439">
        <f t="shared" si="0"/>
        <v>999000</v>
      </c>
      <c r="D21" s="439">
        <f t="shared" si="0"/>
        <v>3000000</v>
      </c>
      <c r="E21" s="439">
        <f t="shared" si="0"/>
        <v>269917</v>
      </c>
      <c r="F21" s="439">
        <f t="shared" ref="F21:G21" si="1">SUM(F6:F20)</f>
        <v>1400000</v>
      </c>
      <c r="G21" s="439">
        <f t="shared" si="1"/>
        <v>106688.36</v>
      </c>
      <c r="H21" s="439">
        <f>SUM(H6:H17)</f>
        <v>3035000</v>
      </c>
      <c r="I21" s="439">
        <f t="shared" si="0"/>
        <v>46714326</v>
      </c>
      <c r="J21" s="439">
        <f t="shared" si="0"/>
        <v>2175539</v>
      </c>
      <c r="K21" s="439">
        <f t="shared" si="0"/>
        <v>123450</v>
      </c>
      <c r="L21" s="439">
        <f t="shared" si="0"/>
        <v>267600</v>
      </c>
      <c r="M21" s="439">
        <f t="shared" ref="M21" si="2">SUM(M6:M20)</f>
        <v>0</v>
      </c>
      <c r="N21" s="439">
        <f t="shared" si="0"/>
        <v>348984.44999999995</v>
      </c>
    </row>
    <row r="22" spans="1:14" ht="25.35" customHeight="1" thickBot="1" x14ac:dyDescent="0.3">
      <c r="A22" s="440" t="s">
        <v>13</v>
      </c>
      <c r="B22" s="564">
        <f>SUM(B21:N21)</f>
        <v>60961504.810000002</v>
      </c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4" ht="13.2" x14ac:dyDescent="0.25">
      <c r="A23" s="66"/>
      <c r="B23" s="66"/>
      <c r="C23" s="66"/>
      <c r="D23" s="66"/>
      <c r="E23" s="66"/>
      <c r="F23" s="66"/>
      <c r="G23" s="66"/>
      <c r="H23" s="78"/>
      <c r="I23" s="77"/>
      <c r="J23" s="63"/>
      <c r="K23" s="63"/>
      <c r="L23" s="3"/>
      <c r="M23" s="3"/>
      <c r="N23" s="63"/>
    </row>
    <row r="24" spans="1:14" ht="13.2" x14ac:dyDescent="0.25">
      <c r="A24" s="66"/>
      <c r="B24" s="421"/>
      <c r="C24" s="421"/>
      <c r="D24" s="66"/>
      <c r="E24" s="66"/>
      <c r="F24" s="66"/>
      <c r="G24" s="66"/>
      <c r="H24" s="78"/>
      <c r="I24" s="77"/>
      <c r="J24" s="63"/>
      <c r="K24" s="63"/>
      <c r="L24" s="3"/>
      <c r="M24" s="3"/>
      <c r="N24" s="63"/>
    </row>
    <row r="25" spans="1:14" ht="13.2" x14ac:dyDescent="0.25">
      <c r="A25" s="66"/>
      <c r="B25" s="66"/>
      <c r="C25" s="66"/>
      <c r="D25" s="66"/>
      <c r="E25" s="66"/>
      <c r="F25" s="66"/>
      <c r="G25" s="66"/>
      <c r="H25" s="78"/>
      <c r="I25" s="77"/>
      <c r="J25" s="63"/>
      <c r="K25" s="63"/>
      <c r="L25" s="3"/>
      <c r="M25" s="3"/>
      <c r="N25" s="63"/>
    </row>
    <row r="26" spans="1:14" ht="13.2" x14ac:dyDescent="0.25">
      <c r="A26" s="66"/>
      <c r="B26" s="66"/>
      <c r="C26" s="66"/>
      <c r="D26" s="66"/>
      <c r="E26" s="66"/>
      <c r="F26" s="66"/>
      <c r="G26" s="66"/>
      <c r="H26" s="78"/>
      <c r="I26" s="77"/>
      <c r="J26" s="63"/>
      <c r="K26" s="63"/>
      <c r="L26" s="3"/>
      <c r="M26" s="3"/>
      <c r="N26" s="63"/>
    </row>
    <row r="27" spans="1:14" ht="13.2" x14ac:dyDescent="0.25">
      <c r="A27" s="66"/>
      <c r="B27" s="66"/>
      <c r="C27" s="66"/>
      <c r="D27" s="66"/>
      <c r="E27" s="66"/>
      <c r="F27" s="66"/>
      <c r="G27" s="66"/>
      <c r="H27" s="78"/>
      <c r="I27" s="77"/>
      <c r="J27" s="63"/>
      <c r="K27" s="63"/>
      <c r="L27" s="3"/>
      <c r="M27" s="3"/>
      <c r="N27" s="63"/>
    </row>
    <row r="28" spans="1:14" ht="13.2" x14ac:dyDescent="0.25">
      <c r="A28" s="66"/>
      <c r="B28" s="66"/>
      <c r="C28" s="66"/>
      <c r="D28" s="66"/>
      <c r="E28" s="66"/>
      <c r="F28" s="66"/>
      <c r="G28" s="66"/>
      <c r="H28" s="78"/>
      <c r="I28" s="77"/>
      <c r="J28" s="63"/>
      <c r="K28" s="63"/>
      <c r="L28" s="3"/>
      <c r="M28" s="3"/>
      <c r="N28" s="63"/>
    </row>
    <row r="29" spans="1:14" ht="13.8" thickBot="1" x14ac:dyDescent="0.3">
      <c r="A29" s="66"/>
      <c r="B29" s="66"/>
      <c r="C29" s="66"/>
      <c r="D29" s="66"/>
      <c r="E29" s="66"/>
      <c r="F29" s="66"/>
      <c r="G29" s="66"/>
      <c r="H29" s="67"/>
      <c r="I29" s="68"/>
      <c r="J29" s="63"/>
      <c r="K29" s="63"/>
      <c r="L29" s="3"/>
      <c r="M29" s="3"/>
      <c r="N29" s="63"/>
    </row>
    <row r="30" spans="1:14" ht="27" thickBot="1" x14ac:dyDescent="0.3">
      <c r="A30" s="69" t="s">
        <v>2</v>
      </c>
      <c r="B30" s="550" t="s">
        <v>415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73"/>
    </row>
    <row r="31" spans="1:14" ht="96.6" thickBot="1" x14ac:dyDescent="0.3">
      <c r="A31" s="70" t="s">
        <v>3</v>
      </c>
      <c r="B31" s="581" t="s">
        <v>4</v>
      </c>
      <c r="C31" s="582"/>
      <c r="D31" s="583"/>
      <c r="E31" s="94"/>
      <c r="F31" s="496"/>
      <c r="G31" s="94"/>
      <c r="H31" s="88" t="s">
        <v>5</v>
      </c>
      <c r="I31" s="94"/>
      <c r="J31" s="88" t="s">
        <v>7</v>
      </c>
      <c r="K31" s="88" t="s">
        <v>375</v>
      </c>
      <c r="L31" s="88" t="s">
        <v>8</v>
      </c>
      <c r="M31" s="206"/>
      <c r="N31" s="89" t="s">
        <v>9</v>
      </c>
    </row>
    <row r="32" spans="1:14" ht="39.6" x14ac:dyDescent="0.25">
      <c r="A32" s="71"/>
      <c r="B32" s="4" t="s">
        <v>10</v>
      </c>
      <c r="C32" s="16"/>
      <c r="D32" s="5" t="s">
        <v>425</v>
      </c>
      <c r="E32" s="5" t="s">
        <v>385</v>
      </c>
      <c r="F32" s="5"/>
      <c r="G32" s="5" t="s">
        <v>434</v>
      </c>
      <c r="H32" s="5">
        <v>3211</v>
      </c>
      <c r="I32" s="5" t="s">
        <v>11</v>
      </c>
      <c r="J32" s="5">
        <v>5211</v>
      </c>
      <c r="K32" s="5">
        <v>6211</v>
      </c>
      <c r="L32" s="6">
        <v>7311</v>
      </c>
      <c r="M32" s="6"/>
      <c r="N32" s="7">
        <v>8311</v>
      </c>
    </row>
    <row r="33" spans="1:14" ht="13.2" x14ac:dyDescent="0.25">
      <c r="A33" s="8">
        <v>634</v>
      </c>
      <c r="B33" s="9"/>
      <c r="C33" s="9"/>
      <c r="D33" s="10"/>
      <c r="E33" s="10"/>
      <c r="F33" s="10"/>
      <c r="G33" s="11"/>
      <c r="H33" s="11"/>
      <c r="I33" s="12"/>
      <c r="J33" s="10"/>
      <c r="K33" s="10"/>
      <c r="L33" s="10"/>
      <c r="M33" s="10"/>
      <c r="N33" s="10"/>
    </row>
    <row r="34" spans="1:14" ht="13.2" x14ac:dyDescent="0.25">
      <c r="A34" s="8">
        <v>636</v>
      </c>
      <c r="B34" s="9"/>
      <c r="C34" s="9"/>
      <c r="D34" s="10"/>
      <c r="E34" s="10"/>
      <c r="F34" s="10"/>
      <c r="G34" s="11"/>
      <c r="H34" s="11"/>
      <c r="I34" s="12"/>
      <c r="J34" s="10">
        <v>451450</v>
      </c>
      <c r="K34" s="10"/>
      <c r="L34" s="10"/>
      <c r="M34" s="10"/>
      <c r="N34" s="10"/>
    </row>
    <row r="35" spans="1:14" ht="13.2" x14ac:dyDescent="0.25">
      <c r="A35" s="8">
        <v>638</v>
      </c>
      <c r="B35" s="9"/>
      <c r="C35" s="9"/>
      <c r="D35" s="11"/>
      <c r="E35" s="11"/>
      <c r="F35" s="11"/>
      <c r="G35" s="11"/>
      <c r="H35" s="11"/>
      <c r="I35" s="11"/>
      <c r="J35" s="11">
        <v>921200</v>
      </c>
      <c r="K35" s="11"/>
      <c r="L35" s="11"/>
      <c r="M35" s="11"/>
      <c r="N35" s="11"/>
    </row>
    <row r="36" spans="1:14" ht="13.2" x14ac:dyDescent="0.25">
      <c r="A36" s="8">
        <v>641</v>
      </c>
      <c r="B36" s="9"/>
      <c r="C36" s="9"/>
      <c r="D36" s="11"/>
      <c r="E36" s="11"/>
      <c r="F36" s="11"/>
      <c r="G36" s="11"/>
      <c r="H36" s="11">
        <v>13000</v>
      </c>
      <c r="I36" s="11"/>
      <c r="J36" s="11"/>
      <c r="K36" s="11"/>
      <c r="L36" s="11"/>
      <c r="M36" s="11"/>
      <c r="N36" s="11"/>
    </row>
    <row r="37" spans="1:14" ht="13.2" x14ac:dyDescent="0.25">
      <c r="A37" s="8">
        <v>652</v>
      </c>
      <c r="B37" s="9"/>
      <c r="C37" s="9"/>
      <c r="D37" s="11"/>
      <c r="E37" s="11"/>
      <c r="F37" s="11"/>
      <c r="G37" s="11"/>
      <c r="H37" s="11"/>
      <c r="I37" s="11"/>
      <c r="J37" s="11"/>
      <c r="K37" s="11"/>
      <c r="L37" s="11">
        <v>114000</v>
      </c>
      <c r="M37" s="11"/>
      <c r="N37" s="11"/>
    </row>
    <row r="38" spans="1:14" ht="13.2" x14ac:dyDescent="0.25">
      <c r="A38" s="8">
        <v>661</v>
      </c>
      <c r="B38" s="9"/>
      <c r="C38" s="9"/>
      <c r="D38" s="11"/>
      <c r="E38" s="11"/>
      <c r="F38" s="11"/>
      <c r="G38" s="11"/>
      <c r="H38" s="11">
        <v>2592900</v>
      </c>
      <c r="I38" s="11"/>
      <c r="J38" s="11"/>
      <c r="K38" s="11"/>
      <c r="L38" s="11"/>
      <c r="M38" s="11"/>
      <c r="N38" s="11"/>
    </row>
    <row r="39" spans="1:14" ht="13.2" x14ac:dyDescent="0.25">
      <c r="A39" s="8">
        <v>663</v>
      </c>
      <c r="B39" s="9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3.2" x14ac:dyDescent="0.25">
      <c r="A40" s="8">
        <v>671</v>
      </c>
      <c r="B40" s="9">
        <v>1962140</v>
      </c>
      <c r="C40" s="9"/>
      <c r="D40" s="11">
        <v>1500000</v>
      </c>
      <c r="E40" s="11">
        <v>300000</v>
      </c>
      <c r="F40" s="11"/>
      <c r="G40" s="11">
        <v>1700000</v>
      </c>
      <c r="H40" s="11"/>
      <c r="I40" s="11"/>
      <c r="J40" s="11"/>
      <c r="K40" s="11"/>
      <c r="L40" s="11"/>
      <c r="M40" s="11"/>
      <c r="N40" s="11"/>
    </row>
    <row r="41" spans="1:14" ht="13.2" x14ac:dyDescent="0.25">
      <c r="A41" s="8">
        <v>673</v>
      </c>
      <c r="B41" s="9"/>
      <c r="C41" s="9"/>
      <c r="D41" s="11"/>
      <c r="E41" s="11"/>
      <c r="F41" s="11"/>
      <c r="G41" s="11"/>
      <c r="H41" s="11"/>
      <c r="I41" s="11">
        <v>44368684</v>
      </c>
      <c r="J41" s="11"/>
      <c r="K41" s="11"/>
      <c r="L41" s="11"/>
      <c r="M41" s="11"/>
      <c r="N41" s="11"/>
    </row>
    <row r="42" spans="1:14" ht="13.2" x14ac:dyDescent="0.25">
      <c r="A42" s="8">
        <v>683</v>
      </c>
      <c r="B42" s="9"/>
      <c r="C42" s="9"/>
      <c r="D42" s="11"/>
      <c r="E42" s="11"/>
      <c r="F42" s="11"/>
      <c r="G42" s="11"/>
      <c r="H42" s="11">
        <v>5000</v>
      </c>
      <c r="I42" s="11"/>
      <c r="J42" s="11"/>
      <c r="K42" s="11"/>
      <c r="L42" s="11"/>
      <c r="M42" s="11"/>
      <c r="N42" s="11"/>
    </row>
    <row r="43" spans="1:14" ht="13.2" x14ac:dyDescent="0.25">
      <c r="A43" s="8">
        <v>721</v>
      </c>
      <c r="B43" s="9"/>
      <c r="C43" s="9"/>
      <c r="D43" s="11"/>
      <c r="E43" s="11"/>
      <c r="F43" s="11"/>
      <c r="G43" s="11"/>
      <c r="H43" s="11"/>
      <c r="I43" s="11"/>
      <c r="J43" s="11"/>
      <c r="K43" s="11"/>
      <c r="L43" s="11">
        <v>1600</v>
      </c>
      <c r="M43" s="11"/>
      <c r="N43" s="11"/>
    </row>
    <row r="44" spans="1:14" ht="13.2" x14ac:dyDescent="0.25">
      <c r="A44" s="8">
        <v>922</v>
      </c>
      <c r="B44" s="9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27" thickBot="1" x14ac:dyDescent="0.3">
      <c r="A45" s="13" t="s">
        <v>12</v>
      </c>
      <c r="B45" s="14">
        <f t="shared" ref="B45:N45" si="3">SUM(B33:B44)</f>
        <v>1962140</v>
      </c>
      <c r="C45" s="14"/>
      <c r="D45" s="14">
        <f t="shared" si="3"/>
        <v>1500000</v>
      </c>
      <c r="E45" s="14">
        <f t="shared" si="3"/>
        <v>300000</v>
      </c>
      <c r="F45" s="14"/>
      <c r="G45" s="14">
        <f t="shared" si="3"/>
        <v>1700000</v>
      </c>
      <c r="H45" s="14">
        <f t="shared" si="3"/>
        <v>2610900</v>
      </c>
      <c r="I45" s="14">
        <f t="shared" si="3"/>
        <v>44368684</v>
      </c>
      <c r="J45" s="14">
        <f t="shared" si="3"/>
        <v>1372650</v>
      </c>
      <c r="K45" s="14">
        <f t="shared" si="3"/>
        <v>0</v>
      </c>
      <c r="L45" s="14">
        <f t="shared" si="3"/>
        <v>115600</v>
      </c>
      <c r="M45" s="14"/>
      <c r="N45" s="14">
        <f t="shared" si="3"/>
        <v>0</v>
      </c>
    </row>
    <row r="46" spans="1:14" ht="53.4" thickBot="1" x14ac:dyDescent="0.3">
      <c r="A46" s="15" t="s">
        <v>418</v>
      </c>
      <c r="B46" s="570">
        <f>SUM(B45:N45)</f>
        <v>53929974</v>
      </c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2"/>
    </row>
    <row r="47" spans="1:14" ht="13.2" x14ac:dyDescent="0.25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ht="13.2" x14ac:dyDescent="0.2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 ht="13.2" x14ac:dyDescent="0.2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4" ht="13.2" x14ac:dyDescent="0.25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3.8" thickBot="1" x14ac:dyDescent="0.3">
      <c r="A51" s="72"/>
      <c r="B51" s="72"/>
      <c r="C51" s="72"/>
      <c r="D51" s="72"/>
      <c r="E51" s="72"/>
      <c r="F51" s="72"/>
      <c r="G51" s="72"/>
      <c r="H51" s="73"/>
      <c r="I51" s="74"/>
      <c r="J51" s="63"/>
      <c r="K51" s="63"/>
      <c r="L51" s="63"/>
      <c r="M51" s="63"/>
      <c r="N51" s="63"/>
    </row>
    <row r="52" spans="1:14" ht="27" thickBot="1" x14ac:dyDescent="0.3">
      <c r="A52" s="69" t="s">
        <v>2</v>
      </c>
      <c r="B52" s="550" t="s">
        <v>430</v>
      </c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73"/>
    </row>
    <row r="53" spans="1:14" ht="96.6" thickBot="1" x14ac:dyDescent="0.3">
      <c r="A53" s="70" t="s">
        <v>3</v>
      </c>
      <c r="B53" s="574" t="s">
        <v>4</v>
      </c>
      <c r="C53" s="575"/>
      <c r="D53" s="576"/>
      <c r="E53" s="95"/>
      <c r="F53" s="494"/>
      <c r="G53" s="95"/>
      <c r="H53" s="88" t="s">
        <v>5</v>
      </c>
      <c r="I53" s="94"/>
      <c r="J53" s="88" t="s">
        <v>7</v>
      </c>
      <c r="K53" s="88" t="s">
        <v>375</v>
      </c>
      <c r="L53" s="88" t="s">
        <v>8</v>
      </c>
      <c r="M53" s="206"/>
      <c r="N53" s="89" t="s">
        <v>9</v>
      </c>
    </row>
    <row r="54" spans="1:14" ht="33" customHeight="1" x14ac:dyDescent="0.25">
      <c r="A54" s="75"/>
      <c r="B54" s="16" t="s">
        <v>10</v>
      </c>
      <c r="C54" s="16"/>
      <c r="D54" s="5" t="s">
        <v>425</v>
      </c>
      <c r="E54" s="5" t="s">
        <v>385</v>
      </c>
      <c r="F54" s="5"/>
      <c r="G54" s="5" t="s">
        <v>434</v>
      </c>
      <c r="H54" s="5">
        <v>3211</v>
      </c>
      <c r="I54" s="5" t="s">
        <v>11</v>
      </c>
      <c r="J54" s="5">
        <v>5211</v>
      </c>
      <c r="K54" s="5">
        <v>6211</v>
      </c>
      <c r="L54" s="6">
        <v>7311</v>
      </c>
      <c r="M54" s="6"/>
      <c r="N54" s="7">
        <v>8311</v>
      </c>
    </row>
    <row r="55" spans="1:14" ht="13.2" x14ac:dyDescent="0.25">
      <c r="A55" s="8">
        <v>634</v>
      </c>
      <c r="B55" s="9"/>
      <c r="C55" s="9"/>
      <c r="D55" s="10"/>
      <c r="E55" s="10"/>
      <c r="F55" s="10"/>
      <c r="G55" s="11"/>
      <c r="H55" s="11"/>
      <c r="I55" s="12"/>
      <c r="J55" s="10"/>
      <c r="K55" s="10"/>
      <c r="L55" s="10"/>
      <c r="M55" s="10"/>
      <c r="N55" s="10"/>
    </row>
    <row r="56" spans="1:14" ht="13.2" x14ac:dyDescent="0.25">
      <c r="A56" s="8">
        <v>636</v>
      </c>
      <c r="B56" s="9"/>
      <c r="C56" s="9"/>
      <c r="D56" s="10"/>
      <c r="E56" s="10"/>
      <c r="F56" s="10"/>
      <c r="G56" s="11"/>
      <c r="H56" s="11"/>
      <c r="I56" s="12"/>
      <c r="J56" s="10">
        <v>451450</v>
      </c>
      <c r="K56" s="10"/>
      <c r="L56" s="10"/>
      <c r="M56" s="10"/>
      <c r="N56" s="10"/>
    </row>
    <row r="57" spans="1:14" ht="13.2" x14ac:dyDescent="0.25">
      <c r="A57" s="8">
        <v>638</v>
      </c>
      <c r="B57" s="9"/>
      <c r="C57" s="9"/>
      <c r="D57" s="10"/>
      <c r="E57" s="10"/>
      <c r="F57" s="10"/>
      <c r="G57" s="11"/>
      <c r="H57" s="11"/>
      <c r="I57" s="12"/>
      <c r="J57" s="10">
        <v>924357</v>
      </c>
      <c r="K57" s="10"/>
      <c r="L57" s="10"/>
      <c r="M57" s="10"/>
      <c r="N57" s="10"/>
    </row>
    <row r="58" spans="1:14" ht="13.2" x14ac:dyDescent="0.25">
      <c r="A58" s="8">
        <v>642</v>
      </c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3.2" x14ac:dyDescent="0.25">
      <c r="A59" s="8">
        <v>641</v>
      </c>
      <c r="B59" s="9"/>
      <c r="C59" s="9"/>
      <c r="D59" s="11"/>
      <c r="E59" s="11"/>
      <c r="F59" s="11"/>
      <c r="G59" s="11"/>
      <c r="H59" s="11">
        <v>11000</v>
      </c>
      <c r="I59" s="11"/>
      <c r="J59" s="11"/>
      <c r="K59" s="11"/>
      <c r="L59" s="11"/>
      <c r="M59" s="11"/>
      <c r="N59" s="11"/>
    </row>
    <row r="60" spans="1:14" ht="13.2" x14ac:dyDescent="0.25">
      <c r="A60" s="8">
        <v>652</v>
      </c>
      <c r="B60" s="9"/>
      <c r="C60" s="9"/>
      <c r="D60" s="11"/>
      <c r="E60" s="11"/>
      <c r="F60" s="11"/>
      <c r="G60" s="11"/>
      <c r="H60" s="11"/>
      <c r="I60" s="11"/>
      <c r="J60" s="11"/>
      <c r="K60" s="11"/>
      <c r="L60" s="11">
        <v>114000</v>
      </c>
      <c r="M60" s="11"/>
      <c r="N60" s="11"/>
    </row>
    <row r="61" spans="1:14" ht="13.2" x14ac:dyDescent="0.25">
      <c r="A61" s="8">
        <v>661</v>
      </c>
      <c r="B61" s="9"/>
      <c r="C61" s="9"/>
      <c r="D61" s="11"/>
      <c r="E61" s="11"/>
      <c r="F61" s="11"/>
      <c r="G61" s="11"/>
      <c r="H61" s="11">
        <v>3057900</v>
      </c>
      <c r="I61" s="11"/>
      <c r="J61" s="11"/>
      <c r="K61" s="11"/>
      <c r="L61" s="11"/>
      <c r="M61" s="11"/>
      <c r="N61" s="11"/>
    </row>
    <row r="62" spans="1:14" ht="13.2" x14ac:dyDescent="0.25">
      <c r="A62" s="8">
        <v>663</v>
      </c>
      <c r="B62" s="9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3.2" x14ac:dyDescent="0.25">
      <c r="A63" s="8">
        <v>671</v>
      </c>
      <c r="B63" s="9">
        <v>1500000</v>
      </c>
      <c r="C63" s="9"/>
      <c r="D63" s="11">
        <v>4733658</v>
      </c>
      <c r="E63" s="11">
        <v>300000</v>
      </c>
      <c r="F63" s="11"/>
      <c r="G63" s="11">
        <v>1700000</v>
      </c>
      <c r="H63" s="11"/>
      <c r="I63" s="11"/>
      <c r="J63" s="11"/>
      <c r="K63" s="11"/>
      <c r="L63" s="11"/>
      <c r="M63" s="11"/>
      <c r="N63" s="11"/>
    </row>
    <row r="64" spans="1:14" ht="13.2" x14ac:dyDescent="0.25">
      <c r="A64" s="8">
        <v>673</v>
      </c>
      <c r="B64" s="9"/>
      <c r="C64" s="9"/>
      <c r="D64" s="11"/>
      <c r="E64" s="11"/>
      <c r="F64" s="11"/>
      <c r="G64" s="11"/>
      <c r="H64" s="11"/>
      <c r="I64" s="11">
        <v>44368684</v>
      </c>
      <c r="J64" s="11"/>
      <c r="K64" s="11"/>
      <c r="L64" s="11"/>
      <c r="M64" s="11"/>
      <c r="N64" s="11"/>
    </row>
    <row r="65" spans="1:14" ht="13.2" x14ac:dyDescent="0.25">
      <c r="A65" s="8">
        <v>683</v>
      </c>
      <c r="B65" s="9"/>
      <c r="C65" s="9"/>
      <c r="D65" s="11"/>
      <c r="E65" s="11"/>
      <c r="F65" s="11"/>
      <c r="G65" s="11"/>
      <c r="H65" s="11">
        <v>5000</v>
      </c>
      <c r="I65" s="11"/>
      <c r="J65" s="11"/>
      <c r="K65" s="11"/>
      <c r="L65" s="11"/>
      <c r="M65" s="11"/>
      <c r="N65" s="11"/>
    </row>
    <row r="66" spans="1:14" ht="13.2" x14ac:dyDescent="0.25">
      <c r="A66" s="8">
        <v>721</v>
      </c>
      <c r="B66" s="9"/>
      <c r="C66" s="9"/>
      <c r="D66" s="11"/>
      <c r="E66" s="11"/>
      <c r="F66" s="11"/>
      <c r="G66" s="11"/>
      <c r="H66" s="11"/>
      <c r="I66" s="11"/>
      <c r="J66" s="11"/>
      <c r="K66" s="11"/>
      <c r="L66" s="11">
        <v>1600</v>
      </c>
      <c r="M66" s="11"/>
      <c r="N66" s="11"/>
    </row>
    <row r="67" spans="1:14" ht="13.2" x14ac:dyDescent="0.25">
      <c r="A67" s="8">
        <v>922</v>
      </c>
      <c r="B67" s="9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27" thickBot="1" x14ac:dyDescent="0.3">
      <c r="A68" s="13" t="s">
        <v>12</v>
      </c>
      <c r="B68" s="14">
        <f t="shared" ref="B68:N68" si="4">SUM(B55:B67)</f>
        <v>1500000</v>
      </c>
      <c r="C68" s="14"/>
      <c r="D68" s="14">
        <f t="shared" si="4"/>
        <v>4733658</v>
      </c>
      <c r="E68" s="14">
        <f t="shared" si="4"/>
        <v>300000</v>
      </c>
      <c r="F68" s="14"/>
      <c r="G68" s="14">
        <f t="shared" si="4"/>
        <v>1700000</v>
      </c>
      <c r="H68" s="14">
        <f t="shared" si="4"/>
        <v>3073900</v>
      </c>
      <c r="I68" s="14">
        <f t="shared" si="4"/>
        <v>44368684</v>
      </c>
      <c r="J68" s="14">
        <f t="shared" si="4"/>
        <v>1375807</v>
      </c>
      <c r="K68" s="14">
        <f t="shared" si="4"/>
        <v>0</v>
      </c>
      <c r="L68" s="14">
        <f t="shared" si="4"/>
        <v>115600</v>
      </c>
      <c r="M68" s="14"/>
      <c r="N68" s="14">
        <f t="shared" si="4"/>
        <v>0</v>
      </c>
    </row>
    <row r="69" spans="1:14" ht="53.4" thickBot="1" x14ac:dyDescent="0.3">
      <c r="A69" s="15" t="s">
        <v>435</v>
      </c>
      <c r="B69" s="570">
        <f>SUM(B68:N68)</f>
        <v>57167649</v>
      </c>
      <c r="C69" s="571"/>
      <c r="D69" s="571"/>
      <c r="E69" s="571"/>
      <c r="F69" s="571"/>
      <c r="G69" s="571"/>
      <c r="H69" s="571"/>
      <c r="I69" s="571"/>
      <c r="J69" s="571"/>
      <c r="K69" s="571"/>
      <c r="L69" s="571"/>
      <c r="M69" s="571"/>
      <c r="N69" s="572"/>
    </row>
  </sheetData>
  <mergeCells count="10">
    <mergeCell ref="B46:N46"/>
    <mergeCell ref="B52:N52"/>
    <mergeCell ref="B53:D53"/>
    <mergeCell ref="B69:N69"/>
    <mergeCell ref="A1:L1"/>
    <mergeCell ref="B3:N3"/>
    <mergeCell ref="B4:D4"/>
    <mergeCell ref="B22:N22"/>
    <mergeCell ref="B30:N30"/>
    <mergeCell ref="B31:D31"/>
  </mergeCells>
  <pageMargins left="0.31496062992125984" right="0.19685039370078741" top="0.74803149606299213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"/>
  <sheetViews>
    <sheetView workbookViewId="0">
      <selection activeCell="B4" sqref="B4:D4"/>
    </sheetView>
  </sheetViews>
  <sheetFormatPr defaultColWidth="8.88671875" defaultRowHeight="12.6" x14ac:dyDescent="0.25"/>
  <cols>
    <col min="1" max="1" width="13.44140625" style="175" customWidth="1"/>
    <col min="2" max="2" width="10.44140625" style="175" customWidth="1"/>
    <col min="3" max="3" width="9.6640625" style="175" customWidth="1"/>
    <col min="4" max="4" width="10.44140625" style="175" customWidth="1"/>
    <col min="5" max="5" width="9.88671875" style="175" customWidth="1"/>
    <col min="6" max="6" width="11.109375" style="175" customWidth="1"/>
    <col min="7" max="7" width="10.5546875" style="175" customWidth="1"/>
    <col min="8" max="8" width="10.88671875" style="175" customWidth="1"/>
    <col min="9" max="9" width="11.88671875" style="175" customWidth="1"/>
    <col min="10" max="10" width="11.109375" style="175" customWidth="1"/>
    <col min="11" max="11" width="9.5546875" style="175" customWidth="1"/>
    <col min="12" max="12" width="9" style="175" customWidth="1"/>
    <col min="13" max="13" width="7.88671875" style="175" customWidth="1"/>
    <col min="14" max="14" width="10.5546875" style="175" customWidth="1"/>
    <col min="15" max="15" width="10.88671875" style="175" customWidth="1"/>
    <col min="16" max="16384" width="8.88671875" style="175"/>
  </cols>
  <sheetData>
    <row r="1" spans="1:14" ht="15.6" x14ac:dyDescent="0.25">
      <c r="A1" s="595" t="s">
        <v>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173"/>
      <c r="N1" s="174"/>
    </row>
    <row r="2" spans="1:14" ht="12" customHeight="1" thickBot="1" x14ac:dyDescent="0.3">
      <c r="A2" s="176"/>
      <c r="B2" s="177"/>
      <c r="C2" s="177"/>
      <c r="D2" s="177"/>
      <c r="E2" s="177"/>
      <c r="F2" s="177"/>
      <c r="G2" s="2"/>
      <c r="H2" s="177"/>
      <c r="I2" s="177"/>
      <c r="J2" s="177"/>
      <c r="K2" s="177"/>
      <c r="L2" s="178" t="s">
        <v>1</v>
      </c>
      <c r="M2" s="178"/>
      <c r="N2" s="177"/>
    </row>
    <row r="3" spans="1:14" ht="27.6" customHeight="1" thickBot="1" x14ac:dyDescent="0.3">
      <c r="A3" s="505" t="s">
        <v>2</v>
      </c>
      <c r="B3" s="558" t="s">
        <v>467</v>
      </c>
      <c r="C3" s="559"/>
      <c r="D3" s="559"/>
      <c r="E3" s="559"/>
      <c r="F3" s="559"/>
      <c r="G3" s="559"/>
      <c r="H3" s="560"/>
      <c r="I3" s="560"/>
      <c r="J3" s="560"/>
      <c r="K3" s="560"/>
      <c r="L3" s="560"/>
      <c r="M3" s="560"/>
      <c r="N3" s="561"/>
    </row>
    <row r="4" spans="1:14" ht="103.35" customHeight="1" thickBot="1" x14ac:dyDescent="0.3">
      <c r="A4" s="506" t="s">
        <v>3</v>
      </c>
      <c r="B4" s="562" t="s">
        <v>4</v>
      </c>
      <c r="C4" s="563"/>
      <c r="D4" s="580"/>
      <c r="E4" s="495"/>
      <c r="F4" s="495"/>
      <c r="G4" s="495"/>
      <c r="H4" s="496" t="s">
        <v>5</v>
      </c>
      <c r="I4" s="496" t="s">
        <v>6</v>
      </c>
      <c r="J4" s="88" t="s">
        <v>7</v>
      </c>
      <c r="K4" s="88" t="s">
        <v>375</v>
      </c>
      <c r="L4" s="88" t="s">
        <v>8</v>
      </c>
      <c r="M4" s="89" t="s">
        <v>9</v>
      </c>
      <c r="N4" s="89" t="s">
        <v>405</v>
      </c>
    </row>
    <row r="5" spans="1:14" ht="36" x14ac:dyDescent="0.25">
      <c r="A5" s="433"/>
      <c r="B5" s="449" t="s">
        <v>10</v>
      </c>
      <c r="C5" s="450" t="s">
        <v>455</v>
      </c>
      <c r="D5" s="450" t="s">
        <v>425</v>
      </c>
      <c r="E5" s="450" t="s">
        <v>385</v>
      </c>
      <c r="F5" s="450" t="s">
        <v>384</v>
      </c>
      <c r="G5" s="450" t="s">
        <v>464</v>
      </c>
      <c r="H5" s="207">
        <v>3211</v>
      </c>
      <c r="I5" s="207" t="s">
        <v>11</v>
      </c>
      <c r="J5" s="207">
        <v>5211</v>
      </c>
      <c r="K5" s="207">
        <v>6211</v>
      </c>
      <c r="L5" s="208">
        <v>7311</v>
      </c>
      <c r="M5" s="209">
        <v>8311</v>
      </c>
      <c r="N5" s="209">
        <v>931</v>
      </c>
    </row>
    <row r="6" spans="1:14" x14ac:dyDescent="0.25">
      <c r="A6" s="434">
        <v>63311</v>
      </c>
      <c r="B6" s="435"/>
      <c r="C6" s="435"/>
      <c r="D6" s="436"/>
      <c r="E6" s="436"/>
      <c r="F6" s="432"/>
      <c r="G6" s="432"/>
      <c r="H6" s="432"/>
      <c r="I6" s="437"/>
      <c r="J6" s="436"/>
      <c r="K6" s="436"/>
      <c r="L6" s="436"/>
      <c r="M6" s="436"/>
      <c r="N6" s="436"/>
    </row>
    <row r="7" spans="1:14" x14ac:dyDescent="0.25">
      <c r="A7" s="434">
        <v>63414</v>
      </c>
      <c r="B7" s="435"/>
      <c r="C7" s="435"/>
      <c r="D7" s="436"/>
      <c r="E7" s="436"/>
      <c r="F7" s="432"/>
      <c r="G7" s="432"/>
      <c r="H7" s="432"/>
      <c r="I7" s="437"/>
      <c r="J7" s="436"/>
      <c r="K7" s="436"/>
      <c r="L7" s="436"/>
      <c r="M7" s="436"/>
      <c r="N7" s="436"/>
    </row>
    <row r="8" spans="1:14" x14ac:dyDescent="0.25">
      <c r="A8" s="434">
        <v>63612</v>
      </c>
      <c r="B8" s="435"/>
      <c r="C8" s="435"/>
      <c r="D8" s="436"/>
      <c r="E8" s="436"/>
      <c r="F8" s="432"/>
      <c r="G8" s="432"/>
      <c r="H8" s="432"/>
      <c r="I8" s="437"/>
      <c r="J8" s="436">
        <v>1000</v>
      </c>
      <c r="K8" s="436"/>
      <c r="L8" s="436"/>
      <c r="M8" s="436"/>
      <c r="N8" s="436"/>
    </row>
    <row r="9" spans="1:14" x14ac:dyDescent="0.25">
      <c r="A9" s="434">
        <v>63613</v>
      </c>
      <c r="B9" s="435"/>
      <c r="C9" s="435"/>
      <c r="D9" s="436"/>
      <c r="E9" s="436"/>
      <c r="F9" s="432"/>
      <c r="G9" s="432"/>
      <c r="H9" s="432"/>
      <c r="I9" s="437"/>
      <c r="J9" s="436">
        <v>457450</v>
      </c>
      <c r="K9" s="436"/>
      <c r="L9" s="436"/>
      <c r="M9" s="436"/>
      <c r="N9" s="436"/>
    </row>
    <row r="10" spans="1:14" x14ac:dyDescent="0.25">
      <c r="A10" s="434">
        <v>63622</v>
      </c>
      <c r="B10" s="435"/>
      <c r="C10" s="435"/>
      <c r="D10" s="432"/>
      <c r="E10" s="432"/>
      <c r="F10" s="432"/>
      <c r="G10" s="432"/>
      <c r="H10" s="432"/>
      <c r="I10" s="432"/>
      <c r="J10" s="436"/>
      <c r="K10" s="432"/>
      <c r="L10" s="432"/>
      <c r="M10" s="432"/>
      <c r="N10" s="432"/>
    </row>
    <row r="11" spans="1:14" x14ac:dyDescent="0.25">
      <c r="A11" s="434">
        <v>63623</v>
      </c>
      <c r="B11" s="435"/>
      <c r="C11" s="435"/>
      <c r="D11" s="432"/>
      <c r="E11" s="432"/>
      <c r="F11" s="432"/>
      <c r="G11" s="432"/>
      <c r="H11" s="432"/>
      <c r="I11" s="432"/>
      <c r="J11" s="432">
        <v>65615</v>
      </c>
      <c r="K11" s="432"/>
      <c r="L11" s="432"/>
      <c r="M11" s="432"/>
      <c r="N11" s="432"/>
    </row>
    <row r="12" spans="1:14" x14ac:dyDescent="0.25">
      <c r="A12" s="434">
        <v>63811</v>
      </c>
      <c r="B12" s="435"/>
      <c r="C12" s="435"/>
      <c r="D12" s="432"/>
      <c r="E12" s="432"/>
      <c r="F12" s="432"/>
      <c r="G12" s="432"/>
      <c r="H12" s="432"/>
      <c r="I12" s="432"/>
      <c r="J12" s="432">
        <v>1651474</v>
      </c>
      <c r="K12" s="432"/>
      <c r="L12" s="432"/>
      <c r="M12" s="432"/>
      <c r="N12" s="432"/>
    </row>
    <row r="13" spans="1:14" x14ac:dyDescent="0.25">
      <c r="A13" s="434">
        <v>64132</v>
      </c>
      <c r="B13" s="435"/>
      <c r="C13" s="435"/>
      <c r="D13" s="432"/>
      <c r="E13" s="432"/>
      <c r="F13" s="432"/>
      <c r="G13" s="432"/>
      <c r="H13" s="432">
        <v>9000</v>
      </c>
      <c r="I13" s="432"/>
      <c r="J13" s="432"/>
      <c r="K13" s="432"/>
      <c r="L13" s="432"/>
      <c r="M13" s="432"/>
      <c r="N13" s="432"/>
    </row>
    <row r="14" spans="1:14" x14ac:dyDescent="0.25">
      <c r="A14" s="434">
        <v>64151</v>
      </c>
      <c r="B14" s="435"/>
      <c r="C14" s="435"/>
      <c r="D14" s="432"/>
      <c r="E14" s="432"/>
      <c r="F14" s="432"/>
      <c r="G14" s="432"/>
      <c r="H14" s="432">
        <v>1000</v>
      </c>
      <c r="I14" s="432"/>
      <c r="J14" s="432"/>
      <c r="K14" s="432"/>
      <c r="L14" s="432"/>
      <c r="M14" s="432"/>
      <c r="N14" s="432"/>
    </row>
    <row r="15" spans="1:14" x14ac:dyDescent="0.25">
      <c r="A15" s="434">
        <v>65267</v>
      </c>
      <c r="B15" s="435"/>
      <c r="C15" s="435"/>
      <c r="D15" s="432"/>
      <c r="E15" s="432"/>
      <c r="F15" s="432"/>
      <c r="G15" s="432"/>
      <c r="H15" s="432"/>
      <c r="I15" s="432"/>
      <c r="J15" s="432"/>
      <c r="K15" s="432"/>
      <c r="L15" s="432">
        <v>264000</v>
      </c>
      <c r="M15" s="432"/>
      <c r="N15" s="432"/>
    </row>
    <row r="16" spans="1:14" x14ac:dyDescent="0.25">
      <c r="A16" s="434">
        <v>66151</v>
      </c>
      <c r="B16" s="435"/>
      <c r="C16" s="435"/>
      <c r="D16" s="432"/>
      <c r="E16" s="432"/>
      <c r="F16" s="432"/>
      <c r="G16" s="432"/>
      <c r="H16" s="432">
        <v>3020000</v>
      </c>
      <c r="I16" s="432"/>
      <c r="J16" s="432"/>
      <c r="K16" s="432"/>
      <c r="L16" s="432"/>
      <c r="M16" s="432"/>
      <c r="N16" s="432"/>
    </row>
    <row r="17" spans="1:14" x14ac:dyDescent="0.25">
      <c r="A17" s="434">
        <v>66321</v>
      </c>
      <c r="B17" s="435"/>
      <c r="C17" s="435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</row>
    <row r="18" spans="1:14" x14ac:dyDescent="0.25">
      <c r="A18" s="434">
        <v>66323</v>
      </c>
      <c r="B18" s="435"/>
      <c r="C18" s="435"/>
      <c r="D18" s="432"/>
      <c r="E18" s="432"/>
      <c r="F18" s="432"/>
      <c r="G18" s="432"/>
      <c r="H18" s="432"/>
      <c r="I18" s="432"/>
      <c r="J18" s="432"/>
      <c r="K18" s="432">
        <v>123450</v>
      </c>
      <c r="L18" s="432"/>
      <c r="M18" s="432"/>
      <c r="N18" s="432"/>
    </row>
    <row r="19" spans="1:14" x14ac:dyDescent="0.25">
      <c r="A19" s="434">
        <v>67111</v>
      </c>
      <c r="B19" s="435">
        <v>2498500</v>
      </c>
      <c r="C19" s="435">
        <v>999000</v>
      </c>
      <c r="D19" s="432">
        <v>1248948</v>
      </c>
      <c r="E19" s="432">
        <v>269917</v>
      </c>
      <c r="F19" s="432">
        <v>1400000</v>
      </c>
      <c r="G19" s="432">
        <v>106688.36</v>
      </c>
      <c r="H19" s="432"/>
      <c r="I19" s="432"/>
      <c r="J19" s="432"/>
      <c r="K19" s="432"/>
      <c r="L19" s="432"/>
      <c r="M19" s="432"/>
      <c r="N19" s="432"/>
    </row>
    <row r="20" spans="1:14" x14ac:dyDescent="0.25">
      <c r="A20" s="434">
        <v>67121</v>
      </c>
      <c r="B20" s="435">
        <v>22500</v>
      </c>
      <c r="C20" s="435"/>
      <c r="D20" s="432">
        <v>1751052</v>
      </c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x14ac:dyDescent="0.25">
      <c r="A21" s="434">
        <v>67311</v>
      </c>
      <c r="B21" s="435"/>
      <c r="C21" s="435"/>
      <c r="D21" s="432"/>
      <c r="E21" s="432"/>
      <c r="F21" s="432"/>
      <c r="G21" s="432"/>
      <c r="H21" s="432"/>
      <c r="I21" s="432">
        <v>46714326</v>
      </c>
      <c r="J21" s="432"/>
      <c r="K21" s="432"/>
      <c r="L21" s="432"/>
      <c r="M21" s="432"/>
      <c r="N21" s="432"/>
    </row>
    <row r="22" spans="1:14" x14ac:dyDescent="0.25">
      <c r="A22" s="434">
        <v>68311</v>
      </c>
      <c r="B22" s="435"/>
      <c r="C22" s="435"/>
      <c r="D22" s="432"/>
      <c r="E22" s="432"/>
      <c r="F22" s="432"/>
      <c r="G22" s="432"/>
      <c r="H22" s="432">
        <v>5000</v>
      </c>
      <c r="I22" s="432"/>
      <c r="J22" s="432"/>
      <c r="K22" s="432"/>
      <c r="L22" s="432"/>
      <c r="M22" s="432"/>
      <c r="N22" s="432"/>
    </row>
    <row r="23" spans="1:14" x14ac:dyDescent="0.25">
      <c r="A23" s="434">
        <v>72119</v>
      </c>
      <c r="B23" s="435"/>
      <c r="C23" s="435"/>
      <c r="D23" s="432"/>
      <c r="E23" s="432"/>
      <c r="F23" s="432"/>
      <c r="G23" s="432"/>
      <c r="H23" s="432"/>
      <c r="I23" s="432"/>
      <c r="J23" s="432"/>
      <c r="K23" s="432"/>
      <c r="L23" s="432">
        <v>3600</v>
      </c>
      <c r="M23" s="432"/>
      <c r="N23" s="432"/>
    </row>
    <row r="24" spans="1:14" x14ac:dyDescent="0.25">
      <c r="A24" s="434">
        <v>72311</v>
      </c>
      <c r="B24" s="435"/>
      <c r="C24" s="435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</row>
    <row r="25" spans="1:14" x14ac:dyDescent="0.25">
      <c r="A25" s="434">
        <v>72319</v>
      </c>
      <c r="B25" s="435"/>
      <c r="C25" s="435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</row>
    <row r="26" spans="1:14" ht="13.35" customHeight="1" x14ac:dyDescent="0.25">
      <c r="A26" s="434" t="s">
        <v>443</v>
      </c>
      <c r="B26" s="435"/>
      <c r="C26" s="435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>
        <v>1070493.45</v>
      </c>
    </row>
    <row r="27" spans="1:14" x14ac:dyDescent="0.25">
      <c r="A27" s="434" t="s">
        <v>444</v>
      </c>
      <c r="B27" s="435"/>
      <c r="C27" s="435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>
        <v>-721509</v>
      </c>
    </row>
    <row r="28" spans="1:14" ht="24.6" thickBot="1" x14ac:dyDescent="0.3">
      <c r="A28" s="438" t="s">
        <v>12</v>
      </c>
      <c r="B28" s="439">
        <f t="shared" ref="B28:N28" si="0">SUM(B6:B27)</f>
        <v>2521000</v>
      </c>
      <c r="C28" s="439">
        <f t="shared" si="0"/>
        <v>999000</v>
      </c>
      <c r="D28" s="439">
        <f t="shared" si="0"/>
        <v>3000000</v>
      </c>
      <c r="E28" s="439">
        <f t="shared" si="0"/>
        <v>269917</v>
      </c>
      <c r="F28" s="439">
        <f t="shared" ref="F28:G28" si="1">SUM(F6:F27)</f>
        <v>1400000</v>
      </c>
      <c r="G28" s="439">
        <f t="shared" si="1"/>
        <v>106688.36</v>
      </c>
      <c r="H28" s="439">
        <f t="shared" si="0"/>
        <v>3035000</v>
      </c>
      <c r="I28" s="439">
        <f t="shared" si="0"/>
        <v>46714326</v>
      </c>
      <c r="J28" s="439">
        <f t="shared" si="0"/>
        <v>2175539</v>
      </c>
      <c r="K28" s="439">
        <f t="shared" si="0"/>
        <v>123450</v>
      </c>
      <c r="L28" s="439">
        <f t="shared" si="0"/>
        <v>267600</v>
      </c>
      <c r="M28" s="439">
        <f t="shared" si="0"/>
        <v>0</v>
      </c>
      <c r="N28" s="432">
        <f t="shared" si="0"/>
        <v>348984.44999999995</v>
      </c>
    </row>
    <row r="29" spans="1:14" ht="19.649999999999999" customHeight="1" thickBot="1" x14ac:dyDescent="0.3">
      <c r="A29" s="440" t="s">
        <v>13</v>
      </c>
      <c r="B29" s="564">
        <f>SUM(B28:N28)</f>
        <v>60961504.810000002</v>
      </c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4" ht="13.2" x14ac:dyDescent="0.25">
      <c r="A30" s="193"/>
      <c r="B30" s="445">
        <f>SUM(B28:G28)</f>
        <v>8296605.3600000003</v>
      </c>
      <c r="C30" s="445"/>
      <c r="D30" s="411"/>
      <c r="E30" s="193"/>
      <c r="F30" s="411"/>
      <c r="G30" s="193"/>
      <c r="H30" s="446">
        <f>SUM(H28:N28)</f>
        <v>52664899.450000003</v>
      </c>
      <c r="I30" s="195"/>
      <c r="J30" s="444">
        <f>SUM(B30:H30)</f>
        <v>60961504.810000002</v>
      </c>
      <c r="K30" s="174"/>
      <c r="L30" s="178"/>
      <c r="M30" s="178"/>
      <c r="N30" s="174"/>
    </row>
    <row r="31" spans="1:14" ht="13.2" x14ac:dyDescent="0.25">
      <c r="A31" s="193"/>
      <c r="B31" s="193"/>
      <c r="C31" s="193"/>
      <c r="D31" s="411"/>
      <c r="E31" s="193"/>
      <c r="F31" s="193"/>
      <c r="G31" s="193"/>
      <c r="H31" s="194"/>
      <c r="I31" s="195"/>
      <c r="J31" s="174"/>
      <c r="K31" s="174"/>
      <c r="L31" s="178"/>
      <c r="M31" s="178"/>
      <c r="N31" s="174"/>
    </row>
    <row r="32" spans="1:14" ht="13.8" thickBot="1" x14ac:dyDescent="0.3">
      <c r="A32" s="193"/>
      <c r="B32" s="193"/>
      <c r="C32" s="193"/>
      <c r="D32" s="193"/>
      <c r="E32" s="193"/>
      <c r="F32" s="193"/>
      <c r="G32" s="193"/>
      <c r="H32" s="196"/>
      <c r="I32" s="195"/>
      <c r="J32" s="174"/>
      <c r="K32" s="174"/>
      <c r="L32" s="178"/>
      <c r="M32" s="178"/>
      <c r="N32" s="174"/>
    </row>
    <row r="33" spans="1:14" ht="27" thickBot="1" x14ac:dyDescent="0.3">
      <c r="A33" s="197" t="s">
        <v>2</v>
      </c>
      <c r="B33" s="550" t="s">
        <v>415</v>
      </c>
      <c r="C33" s="551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1"/>
    </row>
    <row r="34" spans="1:14" ht="96.6" thickBot="1" x14ac:dyDescent="0.3">
      <c r="A34" s="198" t="s">
        <v>3</v>
      </c>
      <c r="B34" s="587" t="s">
        <v>4</v>
      </c>
      <c r="C34" s="588"/>
      <c r="D34" s="589"/>
      <c r="E34" s="180"/>
      <c r="F34" s="497"/>
      <c r="G34" s="180"/>
      <c r="H34" s="179" t="s">
        <v>5</v>
      </c>
      <c r="I34" s="180"/>
      <c r="J34" s="179" t="s">
        <v>7</v>
      </c>
      <c r="K34" s="179" t="s">
        <v>375</v>
      </c>
      <c r="L34" s="179" t="s">
        <v>8</v>
      </c>
      <c r="M34" s="181" t="s">
        <v>9</v>
      </c>
      <c r="N34" s="181" t="s">
        <v>405</v>
      </c>
    </row>
    <row r="35" spans="1:14" ht="39.6" x14ac:dyDescent="0.25">
      <c r="A35" s="199"/>
      <c r="B35" s="182" t="s">
        <v>10</v>
      </c>
      <c r="C35" s="200"/>
      <c r="D35" s="5" t="s">
        <v>425</v>
      </c>
      <c r="E35" s="183" t="s">
        <v>385</v>
      </c>
      <c r="F35" s="183"/>
      <c r="G35" s="5" t="s">
        <v>434</v>
      </c>
      <c r="H35" s="183">
        <v>3211</v>
      </c>
      <c r="I35" s="183" t="s">
        <v>11</v>
      </c>
      <c r="J35" s="183">
        <v>5211</v>
      </c>
      <c r="K35" s="183">
        <v>6211</v>
      </c>
      <c r="L35" s="184">
        <v>7311</v>
      </c>
      <c r="M35" s="185">
        <v>8311</v>
      </c>
      <c r="N35" s="185">
        <v>931</v>
      </c>
    </row>
    <row r="36" spans="1:14" ht="13.2" x14ac:dyDescent="0.25">
      <c r="A36" s="186">
        <v>63414</v>
      </c>
      <c r="B36" s="187"/>
      <c r="C36" s="187"/>
      <c r="D36" s="188"/>
      <c r="E36" s="188"/>
      <c r="F36" s="188"/>
      <c r="G36" s="189"/>
      <c r="H36" s="189"/>
      <c r="I36" s="190"/>
      <c r="J36" s="188"/>
      <c r="K36" s="188"/>
      <c r="L36" s="188"/>
      <c r="M36" s="188"/>
      <c r="N36" s="188"/>
    </row>
    <row r="37" spans="1:14" ht="13.2" x14ac:dyDescent="0.25">
      <c r="A37" s="186">
        <v>63612</v>
      </c>
      <c r="B37" s="187"/>
      <c r="C37" s="187"/>
      <c r="D37" s="188"/>
      <c r="E37" s="188"/>
      <c r="F37" s="188"/>
      <c r="G37" s="189"/>
      <c r="H37" s="189"/>
      <c r="I37" s="190"/>
      <c r="J37" s="188"/>
      <c r="K37" s="188"/>
      <c r="L37" s="188"/>
      <c r="M37" s="188"/>
      <c r="N37" s="188"/>
    </row>
    <row r="38" spans="1:14" ht="13.2" x14ac:dyDescent="0.25">
      <c r="A38" s="186">
        <v>63613</v>
      </c>
      <c r="B38" s="187"/>
      <c r="C38" s="187"/>
      <c r="D38" s="188"/>
      <c r="E38" s="188"/>
      <c r="F38" s="188"/>
      <c r="G38" s="189"/>
      <c r="H38" s="189"/>
      <c r="I38" s="190"/>
      <c r="J38" s="188">
        <v>451450</v>
      </c>
      <c r="K38" s="188"/>
      <c r="L38" s="188"/>
      <c r="M38" s="188"/>
      <c r="N38" s="188"/>
    </row>
    <row r="39" spans="1:14" ht="13.2" x14ac:dyDescent="0.25">
      <c r="A39" s="186">
        <v>63622</v>
      </c>
      <c r="B39" s="187"/>
      <c r="C39" s="187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</row>
    <row r="40" spans="1:14" ht="13.2" x14ac:dyDescent="0.25">
      <c r="A40" s="186">
        <v>63623</v>
      </c>
      <c r="B40" s="187"/>
      <c r="C40" s="187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ht="13.2" x14ac:dyDescent="0.25">
      <c r="A41" s="186">
        <v>63814</v>
      </c>
      <c r="B41" s="187"/>
      <c r="C41" s="187"/>
      <c r="D41" s="189"/>
      <c r="E41" s="189"/>
      <c r="F41" s="189"/>
      <c r="G41" s="189"/>
      <c r="H41" s="189"/>
      <c r="I41" s="189"/>
      <c r="J41" s="189">
        <v>921200</v>
      </c>
      <c r="K41" s="189"/>
      <c r="L41" s="189"/>
      <c r="M41" s="189"/>
      <c r="N41" s="189"/>
    </row>
    <row r="42" spans="1:14" ht="13.2" x14ac:dyDescent="0.25">
      <c r="A42" s="186">
        <v>64132</v>
      </c>
      <c r="B42" s="187"/>
      <c r="C42" s="187"/>
      <c r="D42" s="189"/>
      <c r="E42" s="189"/>
      <c r="F42" s="189"/>
      <c r="G42" s="189"/>
      <c r="H42" s="189">
        <v>12000</v>
      </c>
      <c r="I42" s="189"/>
      <c r="J42" s="189"/>
      <c r="K42" s="189"/>
      <c r="L42" s="189"/>
      <c r="M42" s="189"/>
      <c r="N42" s="189"/>
    </row>
    <row r="43" spans="1:14" ht="13.2" x14ac:dyDescent="0.25">
      <c r="A43" s="186">
        <v>64151</v>
      </c>
      <c r="B43" s="187"/>
      <c r="C43" s="187"/>
      <c r="D43" s="189"/>
      <c r="E43" s="189"/>
      <c r="F43" s="189"/>
      <c r="G43" s="189"/>
      <c r="H43" s="189">
        <v>1000</v>
      </c>
      <c r="I43" s="189"/>
      <c r="J43" s="189"/>
      <c r="K43" s="189"/>
      <c r="L43" s="189"/>
      <c r="M43" s="189"/>
      <c r="N43" s="189"/>
    </row>
    <row r="44" spans="1:14" ht="13.2" x14ac:dyDescent="0.25">
      <c r="A44" s="186">
        <v>65267</v>
      </c>
      <c r="B44" s="187"/>
      <c r="C44" s="187"/>
      <c r="D44" s="189"/>
      <c r="E44" s="189"/>
      <c r="F44" s="189"/>
      <c r="G44" s="189"/>
      <c r="H44" s="189"/>
      <c r="I44" s="189"/>
      <c r="J44" s="189"/>
      <c r="K44" s="189"/>
      <c r="L44" s="189">
        <v>114000</v>
      </c>
      <c r="M44" s="189"/>
      <c r="N44" s="189"/>
    </row>
    <row r="45" spans="1:14" ht="13.2" x14ac:dyDescent="0.25">
      <c r="A45" s="186">
        <v>66151</v>
      </c>
      <c r="B45" s="187"/>
      <c r="C45" s="187"/>
      <c r="D45" s="189"/>
      <c r="E45" s="189"/>
      <c r="F45" s="189"/>
      <c r="G45" s="189"/>
      <c r="H45" s="189">
        <v>2592900</v>
      </c>
      <c r="I45" s="189"/>
      <c r="J45" s="189"/>
      <c r="K45" s="189"/>
      <c r="L45" s="189"/>
      <c r="M45" s="189"/>
      <c r="N45" s="189"/>
    </row>
    <row r="46" spans="1:14" ht="13.2" x14ac:dyDescent="0.25">
      <c r="A46" s="186">
        <v>66311</v>
      </c>
      <c r="B46" s="187"/>
      <c r="C46" s="187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1:14" ht="13.2" x14ac:dyDescent="0.25">
      <c r="A47" s="186">
        <v>66322</v>
      </c>
      <c r="B47" s="187"/>
      <c r="C47" s="187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</row>
    <row r="48" spans="1:14" ht="13.2" x14ac:dyDescent="0.25">
      <c r="A48" s="186">
        <v>67111</v>
      </c>
      <c r="B48" s="187">
        <v>1962140</v>
      </c>
      <c r="C48" s="187"/>
      <c r="D48" s="189">
        <v>1200000</v>
      </c>
      <c r="E48" s="189">
        <v>300000</v>
      </c>
      <c r="F48" s="189"/>
      <c r="G48" s="189">
        <v>1700000</v>
      </c>
      <c r="H48" s="189"/>
      <c r="I48" s="189"/>
      <c r="J48" s="189"/>
      <c r="K48" s="189"/>
      <c r="L48" s="189"/>
      <c r="M48" s="189"/>
      <c r="N48" s="189"/>
    </row>
    <row r="49" spans="1:14" ht="13.2" x14ac:dyDescent="0.25">
      <c r="A49" s="186">
        <v>67121</v>
      </c>
      <c r="B49" s="187"/>
      <c r="C49" s="187"/>
      <c r="D49" s="189">
        <v>300000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</row>
    <row r="50" spans="1:14" ht="13.2" x14ac:dyDescent="0.25">
      <c r="A50" s="186">
        <v>67311</v>
      </c>
      <c r="B50" s="187"/>
      <c r="C50" s="187"/>
      <c r="D50" s="189"/>
      <c r="E50" s="189"/>
      <c r="F50" s="189"/>
      <c r="G50" s="189"/>
      <c r="H50" s="189"/>
      <c r="I50" s="189">
        <v>44368684</v>
      </c>
      <c r="J50" s="189"/>
      <c r="K50" s="189"/>
      <c r="L50" s="189"/>
      <c r="M50" s="189"/>
      <c r="N50" s="189"/>
    </row>
    <row r="51" spans="1:14" ht="13.2" x14ac:dyDescent="0.25">
      <c r="A51" s="186">
        <v>68311</v>
      </c>
      <c r="B51" s="187"/>
      <c r="C51" s="187"/>
      <c r="D51" s="189"/>
      <c r="E51" s="189"/>
      <c r="F51" s="189"/>
      <c r="G51" s="189"/>
      <c r="H51" s="189">
        <v>5000</v>
      </c>
      <c r="I51" s="189"/>
      <c r="J51" s="189"/>
      <c r="K51" s="189"/>
      <c r="L51" s="189"/>
      <c r="M51" s="189"/>
      <c r="N51" s="189"/>
    </row>
    <row r="52" spans="1:14" ht="13.2" x14ac:dyDescent="0.25">
      <c r="A52" s="186">
        <v>72119</v>
      </c>
      <c r="B52" s="187"/>
      <c r="C52" s="187"/>
      <c r="D52" s="189"/>
      <c r="E52" s="189"/>
      <c r="F52" s="189"/>
      <c r="G52" s="189"/>
      <c r="H52" s="189"/>
      <c r="I52" s="189"/>
      <c r="J52" s="189"/>
      <c r="K52" s="189"/>
      <c r="L52" s="189">
        <v>1600</v>
      </c>
      <c r="M52" s="189"/>
      <c r="N52" s="189"/>
    </row>
    <row r="53" spans="1:14" ht="13.2" x14ac:dyDescent="0.25">
      <c r="A53" s="186">
        <v>92212</v>
      </c>
      <c r="B53" s="187"/>
      <c r="C53" s="187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</row>
    <row r="54" spans="1:14" ht="27" thickBot="1" x14ac:dyDescent="0.3">
      <c r="A54" s="191" t="s">
        <v>12</v>
      </c>
      <c r="B54" s="192">
        <f t="shared" ref="B54:L54" si="2">SUM(B36:B53)</f>
        <v>1962140</v>
      </c>
      <c r="C54" s="192"/>
      <c r="D54" s="192">
        <f t="shared" si="2"/>
        <v>1500000</v>
      </c>
      <c r="E54" s="192">
        <f t="shared" si="2"/>
        <v>300000</v>
      </c>
      <c r="F54" s="192"/>
      <c r="G54" s="192">
        <f t="shared" si="2"/>
        <v>1700000</v>
      </c>
      <c r="H54" s="192">
        <f t="shared" si="2"/>
        <v>2610900</v>
      </c>
      <c r="I54" s="192">
        <f t="shared" si="2"/>
        <v>44368684</v>
      </c>
      <c r="J54" s="192">
        <f t="shared" si="2"/>
        <v>1372650</v>
      </c>
      <c r="K54" s="192">
        <f t="shared" si="2"/>
        <v>0</v>
      </c>
      <c r="L54" s="192">
        <f t="shared" si="2"/>
        <v>115600</v>
      </c>
      <c r="M54" s="192"/>
      <c r="N54" s="192">
        <f>SUM(N36:N53)</f>
        <v>0</v>
      </c>
    </row>
    <row r="55" spans="1:14" ht="53.4" thickBot="1" x14ac:dyDescent="0.3">
      <c r="A55" s="15" t="s">
        <v>418</v>
      </c>
      <c r="B55" s="584">
        <f>SUM(B54:N54)</f>
        <v>53929974</v>
      </c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6"/>
    </row>
    <row r="56" spans="1:14" ht="13.2" x14ac:dyDescent="0.25">
      <c r="A56" s="99"/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</row>
    <row r="57" spans="1:14" ht="13.2" x14ac:dyDescent="0.25">
      <c r="A57" s="99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</row>
    <row r="58" spans="1:14" ht="13.2" x14ac:dyDescent="0.25">
      <c r="A58" s="99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</row>
    <row r="59" spans="1:14" ht="13.8" thickBot="1" x14ac:dyDescent="0.3">
      <c r="A59" s="201"/>
      <c r="B59" s="201"/>
      <c r="C59" s="201"/>
      <c r="D59" s="201"/>
      <c r="E59" s="201"/>
      <c r="F59" s="201"/>
      <c r="G59" s="201"/>
      <c r="H59" s="202"/>
      <c r="I59" s="203"/>
      <c r="J59" s="174"/>
      <c r="K59" s="174"/>
      <c r="L59" s="174"/>
      <c r="M59" s="174"/>
      <c r="N59" s="174"/>
    </row>
    <row r="60" spans="1:14" ht="27" thickBot="1" x14ac:dyDescent="0.3">
      <c r="A60" s="197" t="s">
        <v>2</v>
      </c>
      <c r="B60" s="550" t="s">
        <v>430</v>
      </c>
      <c r="C60" s="551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1"/>
    </row>
    <row r="61" spans="1:14" ht="96.6" thickBot="1" x14ac:dyDescent="0.3">
      <c r="A61" s="198" t="s">
        <v>3</v>
      </c>
      <c r="B61" s="592" t="s">
        <v>4</v>
      </c>
      <c r="C61" s="593"/>
      <c r="D61" s="594"/>
      <c r="E61" s="204"/>
      <c r="F61" s="498"/>
      <c r="G61" s="204"/>
      <c r="H61" s="179" t="s">
        <v>5</v>
      </c>
      <c r="I61" s="180"/>
      <c r="J61" s="179" t="s">
        <v>7</v>
      </c>
      <c r="K61" s="179" t="s">
        <v>375</v>
      </c>
      <c r="L61" s="179" t="s">
        <v>8</v>
      </c>
      <c r="M61" s="181" t="s">
        <v>9</v>
      </c>
      <c r="N61" s="181" t="s">
        <v>405</v>
      </c>
    </row>
    <row r="62" spans="1:14" ht="39.6" x14ac:dyDescent="0.25">
      <c r="A62" s="205"/>
      <c r="B62" s="200" t="s">
        <v>10</v>
      </c>
      <c r="C62" s="200"/>
      <c r="D62" s="5" t="s">
        <v>425</v>
      </c>
      <c r="E62" s="183" t="s">
        <v>385</v>
      </c>
      <c r="F62" s="183"/>
      <c r="G62" s="5" t="s">
        <v>434</v>
      </c>
      <c r="H62" s="183">
        <v>3211</v>
      </c>
      <c r="I62" s="183" t="s">
        <v>11</v>
      </c>
      <c r="J62" s="183">
        <v>5211</v>
      </c>
      <c r="K62" s="183">
        <v>6211</v>
      </c>
      <c r="L62" s="184">
        <v>7311</v>
      </c>
      <c r="M62" s="185">
        <v>8311</v>
      </c>
      <c r="N62" s="185">
        <v>931</v>
      </c>
    </row>
    <row r="63" spans="1:14" ht="13.2" x14ac:dyDescent="0.25">
      <c r="A63" s="186">
        <v>63414</v>
      </c>
      <c r="B63" s="187"/>
      <c r="C63" s="187"/>
      <c r="D63" s="188"/>
      <c r="E63" s="188"/>
      <c r="F63" s="188"/>
      <c r="G63" s="189"/>
      <c r="H63" s="189"/>
      <c r="I63" s="190"/>
      <c r="J63" s="188"/>
      <c r="K63" s="188"/>
      <c r="L63" s="188"/>
      <c r="M63" s="188"/>
      <c r="N63" s="188"/>
    </row>
    <row r="64" spans="1:14" ht="13.2" x14ac:dyDescent="0.25">
      <c r="A64" s="186">
        <v>63612</v>
      </c>
      <c r="B64" s="187"/>
      <c r="C64" s="187"/>
      <c r="D64" s="188"/>
      <c r="E64" s="188"/>
      <c r="F64" s="188"/>
      <c r="G64" s="189"/>
      <c r="H64" s="189"/>
      <c r="I64" s="190"/>
      <c r="J64" s="188"/>
      <c r="K64" s="188"/>
      <c r="L64" s="188"/>
      <c r="M64" s="188"/>
      <c r="N64" s="188"/>
    </row>
    <row r="65" spans="1:14" ht="13.2" x14ac:dyDescent="0.25">
      <c r="A65" s="186">
        <v>63613</v>
      </c>
      <c r="B65" s="187"/>
      <c r="C65" s="187"/>
      <c r="D65" s="188"/>
      <c r="E65" s="188"/>
      <c r="F65" s="188"/>
      <c r="G65" s="189"/>
      <c r="H65" s="189"/>
      <c r="I65" s="190"/>
      <c r="J65" s="188">
        <v>451450</v>
      </c>
      <c r="K65" s="188"/>
      <c r="L65" s="188"/>
      <c r="M65" s="188"/>
      <c r="N65" s="188"/>
    </row>
    <row r="66" spans="1:14" ht="13.2" x14ac:dyDescent="0.25">
      <c r="A66" s="186">
        <v>63622</v>
      </c>
      <c r="B66" s="187"/>
      <c r="C66" s="187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14" ht="13.2" x14ac:dyDescent="0.25">
      <c r="A67" s="186">
        <v>63623</v>
      </c>
      <c r="B67" s="187"/>
      <c r="C67" s="187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4" ht="13.2" x14ac:dyDescent="0.25">
      <c r="A68" s="186">
        <v>63814</v>
      </c>
      <c r="B68" s="187"/>
      <c r="C68" s="187"/>
      <c r="D68" s="189"/>
      <c r="E68" s="189"/>
      <c r="F68" s="189"/>
      <c r="G68" s="189"/>
      <c r="H68" s="189"/>
      <c r="I68" s="189"/>
      <c r="J68" s="189">
        <v>924357</v>
      </c>
      <c r="K68" s="189"/>
      <c r="L68" s="189"/>
      <c r="M68" s="189"/>
      <c r="N68" s="189"/>
    </row>
    <row r="69" spans="1:14" ht="13.2" x14ac:dyDescent="0.25">
      <c r="A69" s="186">
        <v>64132</v>
      </c>
      <c r="B69" s="187"/>
      <c r="C69" s="187"/>
      <c r="D69" s="189"/>
      <c r="E69" s="189"/>
      <c r="F69" s="189"/>
      <c r="G69" s="189"/>
      <c r="H69" s="189">
        <v>10000</v>
      </c>
      <c r="I69" s="189"/>
      <c r="J69" s="189"/>
      <c r="K69" s="189"/>
      <c r="L69" s="189"/>
      <c r="M69" s="189"/>
      <c r="N69" s="189"/>
    </row>
    <row r="70" spans="1:14" ht="13.2" x14ac:dyDescent="0.25">
      <c r="A70" s="186">
        <v>64151</v>
      </c>
      <c r="B70" s="187"/>
      <c r="C70" s="187"/>
      <c r="D70" s="189"/>
      <c r="E70" s="189"/>
      <c r="F70" s="189"/>
      <c r="G70" s="189"/>
      <c r="H70" s="189">
        <v>1000</v>
      </c>
      <c r="I70" s="189"/>
      <c r="J70" s="189"/>
      <c r="K70" s="189"/>
      <c r="L70" s="189"/>
      <c r="M70" s="189"/>
      <c r="N70" s="189"/>
    </row>
    <row r="71" spans="1:14" ht="13.2" x14ac:dyDescent="0.25">
      <c r="A71" s="186">
        <v>65267</v>
      </c>
      <c r="B71" s="187"/>
      <c r="C71" s="187"/>
      <c r="D71" s="189"/>
      <c r="E71" s="189"/>
      <c r="F71" s="189"/>
      <c r="G71" s="189"/>
      <c r="H71" s="189"/>
      <c r="I71" s="189"/>
      <c r="J71" s="189"/>
      <c r="K71" s="189"/>
      <c r="L71" s="189">
        <v>114000</v>
      </c>
      <c r="M71" s="189"/>
      <c r="N71" s="189"/>
    </row>
    <row r="72" spans="1:14" ht="13.2" x14ac:dyDescent="0.25">
      <c r="A72" s="186">
        <v>66151</v>
      </c>
      <c r="B72" s="187"/>
      <c r="C72" s="187"/>
      <c r="D72" s="189"/>
      <c r="E72" s="189"/>
      <c r="F72" s="189"/>
      <c r="G72" s="189"/>
      <c r="H72" s="189">
        <v>3057900</v>
      </c>
      <c r="I72" s="189"/>
      <c r="J72" s="189"/>
      <c r="K72" s="189"/>
      <c r="L72" s="189"/>
      <c r="M72" s="189"/>
      <c r="N72" s="189"/>
    </row>
    <row r="73" spans="1:14" ht="13.2" x14ac:dyDescent="0.25">
      <c r="A73" s="186">
        <v>66311</v>
      </c>
      <c r="B73" s="187"/>
      <c r="C73" s="187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4" ht="13.2" x14ac:dyDescent="0.25">
      <c r="A74" s="186">
        <v>66322</v>
      </c>
      <c r="B74" s="187"/>
      <c r="C74" s="187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4" ht="13.2" x14ac:dyDescent="0.25">
      <c r="A75" s="186">
        <v>67111</v>
      </c>
      <c r="B75" s="187">
        <v>1500000</v>
      </c>
      <c r="C75" s="187"/>
      <c r="D75" s="189">
        <v>1334000</v>
      </c>
      <c r="E75" s="189">
        <v>300000</v>
      </c>
      <c r="F75" s="189"/>
      <c r="G75" s="189">
        <v>1700000</v>
      </c>
      <c r="H75" s="189"/>
      <c r="I75" s="189"/>
      <c r="J75" s="189"/>
      <c r="K75" s="189"/>
      <c r="L75" s="189"/>
      <c r="M75" s="189"/>
      <c r="N75" s="189"/>
    </row>
    <row r="76" spans="1:14" ht="13.2" x14ac:dyDescent="0.25">
      <c r="A76" s="186">
        <v>67121</v>
      </c>
      <c r="B76" s="187"/>
      <c r="C76" s="187"/>
      <c r="D76" s="189">
        <v>3399658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</row>
    <row r="77" spans="1:14" ht="13.2" x14ac:dyDescent="0.25">
      <c r="A77" s="186">
        <v>67311</v>
      </c>
      <c r="B77" s="187"/>
      <c r="C77" s="187"/>
      <c r="D77" s="189"/>
      <c r="E77" s="189"/>
      <c r="F77" s="189"/>
      <c r="G77" s="189"/>
      <c r="H77" s="189"/>
      <c r="I77" s="189">
        <v>44368684</v>
      </c>
      <c r="J77" s="189"/>
      <c r="K77" s="189"/>
      <c r="L77" s="189"/>
      <c r="M77" s="189"/>
      <c r="N77" s="189"/>
    </row>
    <row r="78" spans="1:14" ht="13.2" x14ac:dyDescent="0.25">
      <c r="A78" s="186">
        <v>68311</v>
      </c>
      <c r="B78" s="187"/>
      <c r="C78" s="187"/>
      <c r="D78" s="189"/>
      <c r="E78" s="189"/>
      <c r="F78" s="189"/>
      <c r="G78" s="189"/>
      <c r="H78" s="189">
        <v>5000</v>
      </c>
      <c r="I78" s="189"/>
      <c r="J78" s="189"/>
      <c r="K78" s="189"/>
      <c r="L78" s="189"/>
      <c r="M78" s="189"/>
      <c r="N78" s="189"/>
    </row>
    <row r="79" spans="1:14" ht="13.2" x14ac:dyDescent="0.25">
      <c r="A79" s="186">
        <v>72119</v>
      </c>
      <c r="B79" s="187"/>
      <c r="C79" s="187"/>
      <c r="D79" s="189"/>
      <c r="E79" s="189"/>
      <c r="F79" s="189"/>
      <c r="G79" s="189"/>
      <c r="H79" s="189"/>
      <c r="I79" s="189"/>
      <c r="J79" s="189"/>
      <c r="K79" s="189"/>
      <c r="L79" s="189">
        <v>1600</v>
      </c>
      <c r="M79" s="189"/>
      <c r="N79" s="189"/>
    </row>
    <row r="80" spans="1:14" ht="13.2" x14ac:dyDescent="0.25">
      <c r="A80" s="186">
        <v>92212</v>
      </c>
      <c r="B80" s="187"/>
      <c r="C80" s="187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</row>
    <row r="81" spans="1:14" ht="27" thickBot="1" x14ac:dyDescent="0.3">
      <c r="A81" s="191" t="s">
        <v>12</v>
      </c>
      <c r="B81" s="192">
        <f>SUM(B63:B80)</f>
        <v>1500000</v>
      </c>
      <c r="C81" s="192"/>
      <c r="D81" s="192">
        <f t="shared" ref="D81:N81" si="3">SUM(D63:D80)</f>
        <v>4733658</v>
      </c>
      <c r="E81" s="192">
        <f t="shared" si="3"/>
        <v>300000</v>
      </c>
      <c r="F81" s="192"/>
      <c r="G81" s="192">
        <f t="shared" si="3"/>
        <v>1700000</v>
      </c>
      <c r="H81" s="192">
        <f t="shared" si="3"/>
        <v>3073900</v>
      </c>
      <c r="I81" s="192">
        <f t="shared" si="3"/>
        <v>44368684</v>
      </c>
      <c r="J81" s="192">
        <f t="shared" si="3"/>
        <v>1375807</v>
      </c>
      <c r="K81" s="192">
        <f t="shared" si="3"/>
        <v>0</v>
      </c>
      <c r="L81" s="192">
        <f t="shared" si="3"/>
        <v>115600</v>
      </c>
      <c r="M81" s="192"/>
      <c r="N81" s="192">
        <f t="shared" si="3"/>
        <v>0</v>
      </c>
    </row>
    <row r="82" spans="1:14" ht="53.4" thickBot="1" x14ac:dyDescent="0.3">
      <c r="A82" s="15" t="s">
        <v>435</v>
      </c>
      <c r="B82" s="584">
        <f>SUM(B81:N81)</f>
        <v>57167649</v>
      </c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6"/>
    </row>
  </sheetData>
  <mergeCells count="10">
    <mergeCell ref="B33:N33"/>
    <mergeCell ref="A1:L1"/>
    <mergeCell ref="B3:N3"/>
    <mergeCell ref="B4:D4"/>
    <mergeCell ref="B29:N29"/>
    <mergeCell ref="B82:N82"/>
    <mergeCell ref="B34:D34"/>
    <mergeCell ref="B55:N55"/>
    <mergeCell ref="B60:N60"/>
    <mergeCell ref="B61:D61"/>
  </mergeCells>
  <pageMargins left="0.31496062992125984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241"/>
  <sheetViews>
    <sheetView tabSelected="1" zoomScale="80" zoomScaleNormal="80" workbookViewId="0">
      <pane xSplit="2" ySplit="4" topLeftCell="C149" activePane="bottomRight" state="frozen"/>
      <selection pane="topRight" activeCell="W1" sqref="W1"/>
      <selection pane="bottomLeft" activeCell="A149" sqref="A149"/>
      <selection pane="bottomRight" activeCell="L10" sqref="L10"/>
    </sheetView>
  </sheetViews>
  <sheetFormatPr defaultColWidth="8.88671875" defaultRowHeight="12.6" x14ac:dyDescent="0.25"/>
  <cols>
    <col min="1" max="1" width="6.33203125" style="404" customWidth="1"/>
    <col min="2" max="2" width="29.77734375" style="409" customWidth="1"/>
    <col min="3" max="3" width="12.5546875" style="407" customWidth="1"/>
    <col min="4" max="4" width="11.77734375" style="407" customWidth="1"/>
    <col min="5" max="5" width="10.5546875" style="407" customWidth="1"/>
    <col min="6" max="6" width="11.77734375" style="407" customWidth="1"/>
    <col min="7" max="7" width="10.5546875" style="407" customWidth="1"/>
    <col min="8" max="8" width="11.5546875" style="407" customWidth="1"/>
    <col min="9" max="9" width="11.6640625" style="407" customWidth="1"/>
    <col min="10" max="10" width="11.5546875" style="407" customWidth="1"/>
    <col min="11" max="11" width="12.6640625" style="407" customWidth="1"/>
    <col min="12" max="12" width="11.77734375" style="407" customWidth="1"/>
    <col min="13" max="13" width="10" style="407" customWidth="1"/>
    <col min="14" max="14" width="10.5546875" style="407" customWidth="1"/>
    <col min="15" max="15" width="0.44140625" style="407" hidden="1" customWidth="1"/>
    <col min="16" max="16" width="10" style="407" customWidth="1"/>
    <col min="17" max="17" width="16.109375" style="407" customWidth="1"/>
    <col min="18" max="18" width="13.5546875" style="407" customWidth="1"/>
    <col min="19" max="19" width="13" style="407" customWidth="1"/>
    <col min="20" max="20" width="11.5546875" style="407" customWidth="1"/>
    <col min="21" max="21" width="14.44140625" style="407" customWidth="1"/>
    <col min="22" max="22" width="13.44140625" style="407" bestFit="1" customWidth="1"/>
    <col min="23" max="23" width="13.5546875" style="407" customWidth="1"/>
    <col min="24" max="24" width="12.44140625" style="407" bestFit="1" customWidth="1"/>
    <col min="25" max="25" width="8.5546875" style="407" customWidth="1"/>
    <col min="26" max="27" width="10.88671875" style="407" customWidth="1"/>
    <col min="28" max="28" width="10" style="407" customWidth="1"/>
    <col min="29" max="29" width="14.5546875" style="407" customWidth="1"/>
    <col min="30" max="30" width="13.44140625" style="407" customWidth="1"/>
    <col min="31" max="31" width="12.109375" style="407" customWidth="1"/>
    <col min="32" max="32" width="13.109375" style="407" customWidth="1"/>
    <col min="33" max="33" width="12.44140625" style="407" customWidth="1"/>
    <col min="34" max="34" width="13.44140625" style="407" customWidth="1"/>
    <col min="35" max="35" width="13.109375" style="407" customWidth="1"/>
    <col min="36" max="36" width="12.109375" style="407" customWidth="1"/>
    <col min="37" max="37" width="8.44140625" style="407" bestFit="1" customWidth="1"/>
    <col min="38" max="38" width="12.109375" style="407" customWidth="1"/>
    <col min="39" max="39" width="11.44140625" style="407" customWidth="1"/>
    <col min="40" max="40" width="11.5546875" style="407" customWidth="1"/>
    <col min="41" max="996" width="14.88671875" style="346"/>
    <col min="997" max="16384" width="8.88671875" style="346"/>
  </cols>
  <sheetData>
    <row r="1" spans="1:40" ht="24" customHeight="1" x14ac:dyDescent="0.25">
      <c r="A1" s="597" t="s">
        <v>14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</row>
    <row r="2" spans="1:40" s="347" customFormat="1" ht="16.2" thickBot="1" x14ac:dyDescent="0.3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</row>
    <row r="3" spans="1:40" s="354" customFormat="1" ht="51.6" customHeight="1" thickBot="1" x14ac:dyDescent="0.3">
      <c r="A3" s="348" t="s">
        <v>15</v>
      </c>
      <c r="B3" s="349" t="s">
        <v>16</v>
      </c>
      <c r="C3" s="459" t="s">
        <v>465</v>
      </c>
      <c r="D3" s="598" t="s">
        <v>4</v>
      </c>
      <c r="E3" s="599"/>
      <c r="F3" s="599"/>
      <c r="G3" s="465"/>
      <c r="H3" s="466"/>
      <c r="I3" s="460" t="s">
        <v>5</v>
      </c>
      <c r="J3" s="215" t="s">
        <v>445</v>
      </c>
      <c r="K3" s="350" t="s">
        <v>381</v>
      </c>
      <c r="L3" s="350" t="s">
        <v>7</v>
      </c>
      <c r="M3" s="350" t="s">
        <v>17</v>
      </c>
      <c r="N3" s="350" t="s">
        <v>8</v>
      </c>
      <c r="O3" s="350" t="s">
        <v>9</v>
      </c>
      <c r="P3" s="215" t="s">
        <v>423</v>
      </c>
      <c r="Q3" s="423" t="s">
        <v>404</v>
      </c>
      <c r="R3" s="600" t="s">
        <v>4</v>
      </c>
      <c r="S3" s="600"/>
      <c r="T3" s="351"/>
      <c r="U3" s="351"/>
      <c r="V3" s="351" t="s">
        <v>5</v>
      </c>
      <c r="W3" s="351" t="s">
        <v>6</v>
      </c>
      <c r="X3" s="351" t="s">
        <v>7</v>
      </c>
      <c r="Y3" s="351" t="s">
        <v>17</v>
      </c>
      <c r="Z3" s="351" t="s">
        <v>8</v>
      </c>
      <c r="AA3" s="351" t="s">
        <v>9</v>
      </c>
      <c r="AB3" s="351" t="s">
        <v>405</v>
      </c>
      <c r="AC3" s="424" t="s">
        <v>429</v>
      </c>
      <c r="AD3" s="596" t="s">
        <v>4</v>
      </c>
      <c r="AE3" s="596"/>
      <c r="AF3" s="352"/>
      <c r="AG3" s="352"/>
      <c r="AH3" s="352" t="s">
        <v>5</v>
      </c>
      <c r="AI3" s="352" t="s">
        <v>6</v>
      </c>
      <c r="AJ3" s="352" t="s">
        <v>7</v>
      </c>
      <c r="AK3" s="352" t="s">
        <v>17</v>
      </c>
      <c r="AL3" s="352" t="s">
        <v>8</v>
      </c>
      <c r="AM3" s="353" t="s">
        <v>9</v>
      </c>
      <c r="AN3" s="353" t="s">
        <v>405</v>
      </c>
    </row>
    <row r="4" spans="1:40" ht="44.1" customHeight="1" thickBot="1" x14ac:dyDescent="0.3">
      <c r="A4" s="355"/>
      <c r="B4" s="356"/>
      <c r="C4" s="357"/>
      <c r="D4" s="461" t="s">
        <v>10</v>
      </c>
      <c r="E4" s="462" t="s">
        <v>457</v>
      </c>
      <c r="F4" s="463" t="s">
        <v>425</v>
      </c>
      <c r="G4" s="464" t="s">
        <v>380</v>
      </c>
      <c r="H4" s="464" t="s">
        <v>18</v>
      </c>
      <c r="I4" s="359">
        <v>3211</v>
      </c>
      <c r="J4" s="359">
        <v>922</v>
      </c>
      <c r="K4" s="360" t="s">
        <v>11</v>
      </c>
      <c r="L4" s="361">
        <v>5211</v>
      </c>
      <c r="M4" s="361">
        <v>6211</v>
      </c>
      <c r="N4" s="361">
        <v>7311</v>
      </c>
      <c r="O4" s="361">
        <v>8311</v>
      </c>
      <c r="P4" s="359">
        <v>481</v>
      </c>
      <c r="Q4" s="357"/>
      <c r="R4" s="358" t="s">
        <v>10</v>
      </c>
      <c r="S4" s="422" t="s">
        <v>432</v>
      </c>
      <c r="T4" s="359" t="s">
        <v>382</v>
      </c>
      <c r="U4" s="425" t="s">
        <v>433</v>
      </c>
      <c r="V4" s="361">
        <v>3211</v>
      </c>
      <c r="W4" s="360" t="s">
        <v>11</v>
      </c>
      <c r="X4" s="361">
        <v>5211</v>
      </c>
      <c r="Y4" s="361">
        <v>6211</v>
      </c>
      <c r="Z4" s="361">
        <v>7311</v>
      </c>
      <c r="AA4" s="361">
        <v>8311</v>
      </c>
      <c r="AB4" s="361">
        <v>922</v>
      </c>
      <c r="AC4" s="357"/>
      <c r="AD4" s="358" t="s">
        <v>10</v>
      </c>
      <c r="AE4" s="422" t="s">
        <v>425</v>
      </c>
      <c r="AF4" s="359" t="s">
        <v>383</v>
      </c>
      <c r="AG4" s="425" t="s">
        <v>433</v>
      </c>
      <c r="AH4" s="361">
        <v>3211</v>
      </c>
      <c r="AI4" s="360" t="s">
        <v>11</v>
      </c>
      <c r="AJ4" s="361">
        <v>5211</v>
      </c>
      <c r="AK4" s="361">
        <v>6211</v>
      </c>
      <c r="AL4" s="361">
        <v>7311</v>
      </c>
      <c r="AM4" s="361">
        <v>8311</v>
      </c>
      <c r="AN4" s="361">
        <v>922</v>
      </c>
    </row>
    <row r="5" spans="1:40" s="354" customFormat="1" ht="27.6" customHeight="1" x14ac:dyDescent="0.25">
      <c r="A5" s="362"/>
      <c r="B5" s="363" t="s">
        <v>19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</row>
    <row r="6" spans="1:40" ht="13.2" x14ac:dyDescent="0.25">
      <c r="A6" s="365"/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</row>
    <row r="7" spans="1:40" s="354" customFormat="1" ht="39.6" x14ac:dyDescent="0.25">
      <c r="A7" s="368" t="s">
        <v>20</v>
      </c>
      <c r="B7" s="369" t="s">
        <v>21</v>
      </c>
      <c r="C7" s="370">
        <f t="shared" ref="C7:R7" si="0">C8+C90+C128</f>
        <v>55402621.810000002</v>
      </c>
      <c r="D7" s="370">
        <f t="shared" si="0"/>
        <v>2280000</v>
      </c>
      <c r="E7" s="370">
        <f t="shared" si="0"/>
        <v>999000</v>
      </c>
      <c r="F7" s="370">
        <f t="shared" si="0"/>
        <v>0</v>
      </c>
      <c r="G7" s="370">
        <f t="shared" si="0"/>
        <v>0</v>
      </c>
      <c r="H7" s="370">
        <f t="shared" si="0"/>
        <v>1400000</v>
      </c>
      <c r="I7" s="370">
        <f t="shared" si="0"/>
        <v>1804470</v>
      </c>
      <c r="J7" s="370">
        <f t="shared" si="0"/>
        <v>1070493.45</v>
      </c>
      <c r="K7" s="370">
        <f t="shared" si="0"/>
        <v>46468625</v>
      </c>
      <c r="L7" s="370">
        <f t="shared" si="0"/>
        <v>1102415</v>
      </c>
      <c r="M7" s="370">
        <f t="shared" si="0"/>
        <v>20930</v>
      </c>
      <c r="N7" s="370">
        <f t="shared" si="0"/>
        <v>150000</v>
      </c>
      <c r="O7" s="370">
        <f t="shared" si="0"/>
        <v>0</v>
      </c>
      <c r="P7" s="370">
        <f t="shared" si="0"/>
        <v>106688.36</v>
      </c>
      <c r="Q7" s="370">
        <f t="shared" si="0"/>
        <v>50562266</v>
      </c>
      <c r="R7" s="370">
        <f t="shared" si="0"/>
        <v>1712140</v>
      </c>
      <c r="S7" s="370">
        <f>S8+S90</f>
        <v>0</v>
      </c>
      <c r="T7" s="370">
        <f>T8+T90</f>
        <v>0</v>
      </c>
      <c r="U7" s="370">
        <f>U8+U90+U128</f>
        <v>1700000</v>
      </c>
      <c r="V7" s="370">
        <f>V8+V90+V128</f>
        <v>2174510</v>
      </c>
      <c r="W7" s="370">
        <f>W8+W90+W128</f>
        <v>43878966</v>
      </c>
      <c r="X7" s="370">
        <f>X8+X90+X128</f>
        <v>1096650</v>
      </c>
      <c r="Y7" s="370">
        <f>Y8+Y90</f>
        <v>0</v>
      </c>
      <c r="Z7" s="370">
        <f>Z8+Z90+Z128</f>
        <v>0</v>
      </c>
      <c r="AA7" s="370">
        <f>AA8+AA90</f>
        <v>0</v>
      </c>
      <c r="AB7" s="370">
        <f>AB8+AB90</f>
        <v>0</v>
      </c>
      <c r="AC7" s="370">
        <f t="shared" ref="AC7:AN7" si="1">AC8+AC90+AC128</f>
        <v>50566283</v>
      </c>
      <c r="AD7" s="370">
        <f t="shared" si="1"/>
        <v>1250000</v>
      </c>
      <c r="AE7" s="370">
        <f t="shared" si="1"/>
        <v>0</v>
      </c>
      <c r="AF7" s="370">
        <f t="shared" si="1"/>
        <v>0</v>
      </c>
      <c r="AG7" s="370">
        <f t="shared" si="1"/>
        <v>1700000</v>
      </c>
      <c r="AH7" s="370">
        <f t="shared" si="1"/>
        <v>2637510</v>
      </c>
      <c r="AI7" s="370">
        <f t="shared" si="1"/>
        <v>43878966</v>
      </c>
      <c r="AJ7" s="370">
        <f t="shared" si="1"/>
        <v>1099807</v>
      </c>
      <c r="AK7" s="370">
        <f t="shared" si="1"/>
        <v>0</v>
      </c>
      <c r="AL7" s="370">
        <f t="shared" si="1"/>
        <v>0</v>
      </c>
      <c r="AM7" s="370">
        <f t="shared" si="1"/>
        <v>0</v>
      </c>
      <c r="AN7" s="370">
        <f t="shared" si="1"/>
        <v>0</v>
      </c>
    </row>
    <row r="8" spans="1:40" ht="28.5" customHeight="1" x14ac:dyDescent="0.25">
      <c r="A8" s="371" t="s">
        <v>22</v>
      </c>
      <c r="B8" s="372" t="s">
        <v>23</v>
      </c>
      <c r="C8" s="373">
        <f>C11+C13+C16+C21+C28+C38+C40+C48+C52+C54+C56</f>
        <v>53573802.810000002</v>
      </c>
      <c r="D8" s="373">
        <f t="shared" ref="D8:P8" si="2">D11+D13+D16+D21+D28+D38+D40+D48+D52+D54+D56</f>
        <v>1780000</v>
      </c>
      <c r="E8" s="373">
        <f t="shared" si="2"/>
        <v>999000</v>
      </c>
      <c r="F8" s="373">
        <f t="shared" si="2"/>
        <v>0</v>
      </c>
      <c r="G8" s="373">
        <f t="shared" si="2"/>
        <v>0</v>
      </c>
      <c r="H8" s="373">
        <f t="shared" si="2"/>
        <v>1400000</v>
      </c>
      <c r="I8" s="373">
        <f t="shared" si="2"/>
        <v>1405616</v>
      </c>
      <c r="J8" s="373">
        <f t="shared" si="2"/>
        <v>1070493.45</v>
      </c>
      <c r="K8" s="373">
        <f t="shared" si="2"/>
        <v>46468625</v>
      </c>
      <c r="L8" s="373">
        <f t="shared" si="2"/>
        <v>172450</v>
      </c>
      <c r="M8" s="373">
        <f t="shared" si="2"/>
        <v>20930</v>
      </c>
      <c r="N8" s="373">
        <f t="shared" si="2"/>
        <v>150000</v>
      </c>
      <c r="O8" s="373">
        <f t="shared" si="2"/>
        <v>0</v>
      </c>
      <c r="P8" s="373">
        <f t="shared" si="2"/>
        <v>106688.36</v>
      </c>
      <c r="Q8" s="373">
        <f>Q11+Q13+Q16+Q21+Q28+Q38+Q40+Q48+Q52+Q56</f>
        <v>48906998</v>
      </c>
      <c r="R8" s="373">
        <f>R11+R13+R16+R21+R28+R38+R40+R48+R56</f>
        <v>1212140</v>
      </c>
      <c r="S8" s="373">
        <f>S11+S13+S16+S21+S28+S38+S40+S48+S56</f>
        <v>0</v>
      </c>
      <c r="T8" s="373">
        <f>T11+T13+T16+T21+T28+T38+T40+T48+T56</f>
        <v>0</v>
      </c>
      <c r="U8" s="373">
        <f>U11+U13+U16+U21+U28+U38+U40+U48+U56</f>
        <v>1700000</v>
      </c>
      <c r="V8" s="373">
        <f>V11+V13+V16+V21+V28+V38+V40+V48+V52+V56</f>
        <v>1944442</v>
      </c>
      <c r="W8" s="373">
        <f>W11+W13+W16+W21+W28+W38+W40+W48+W52+W56</f>
        <v>43878966</v>
      </c>
      <c r="X8" s="373">
        <f>X11+X13+X16+X21+X28+X38+X40+X48+X56</f>
        <v>171450</v>
      </c>
      <c r="Y8" s="373">
        <f>Y11+Y13+Y16+Y21+Y28+Y38+Y40+Y48+Y56</f>
        <v>0</v>
      </c>
      <c r="Z8" s="373">
        <f>Z11+Z13+Z16+Z21+Z28+Z38+Z40+Z48+Z56</f>
        <v>0</v>
      </c>
      <c r="AA8" s="373">
        <f>AA11+AA13+AA16+AA21+AA28+AA38+AA40+AA48+AA56</f>
        <v>0</v>
      </c>
      <c r="AB8" s="373">
        <f>AB11+AB13+AB16+AB21+AB28+AB38+AB40+AB48+AB52+AB56</f>
        <v>0</v>
      </c>
      <c r="AC8" s="373">
        <f>AC11+AC13+AC16+AC21+AC28+AC38+AC40+AC48+AC52+AC56</f>
        <v>49047200</v>
      </c>
      <c r="AD8" s="373">
        <f>AD11+AD13+AD16+AD21+AD28+AD38+AD40+AD48+AD52+AD56</f>
        <v>750000</v>
      </c>
      <c r="AE8" s="373">
        <f>AE11+AE13+AE16+AE21+AE28+AE38+AE40+AE48+AE56</f>
        <v>0</v>
      </c>
      <c r="AF8" s="373">
        <f>AF11+AF13+AF16+AF21+AF28+AF38+AF40+AF48+AF56</f>
        <v>0</v>
      </c>
      <c r="AG8" s="373">
        <f>AG11+AG13+AG16+AG21+AG28+AG38+AG40+AG48+AG52+AG56</f>
        <v>1700000</v>
      </c>
      <c r="AH8" s="373">
        <f>AH11+AH13+AH16+AH21+AH28+AH38+AH40+AH48+AH52+AH56</f>
        <v>2546784</v>
      </c>
      <c r="AI8" s="373">
        <f>AI11+AI13+AI16+AI21+AI28+AI38+AI40+AI48+AI52+AI56</f>
        <v>43878966</v>
      </c>
      <c r="AJ8" s="373">
        <f>AJ11+AJ13+AJ16+AJ21+AJ28+AJ38+AJ40+AJ48+AJ52+AJ56</f>
        <v>171450</v>
      </c>
      <c r="AK8" s="373">
        <f>AK11+AK13+AK16+AK21+AK28+AK38+AK40+AK48+AK56</f>
        <v>0</v>
      </c>
      <c r="AL8" s="373">
        <f>AL11+AL13+AL16+AL21+AL28+AL38+AL40+AL48+AL56</f>
        <v>0</v>
      </c>
      <c r="AM8" s="373">
        <f>AM11+AM13+AM16+AM21+AM28+AM38+AM40+AM48+AM56</f>
        <v>0</v>
      </c>
      <c r="AN8" s="373">
        <f>AN11+AN13+AN16+AN21+AN28+AN38+AN40+AN48+AN52+AN56</f>
        <v>0</v>
      </c>
    </row>
    <row r="9" spans="1:40" ht="13.2" x14ac:dyDescent="0.25">
      <c r="A9" s="374">
        <v>3111</v>
      </c>
      <c r="B9" s="366" t="s">
        <v>24</v>
      </c>
      <c r="C9" s="484">
        <f>SUM(D9:P9)</f>
        <v>35939479</v>
      </c>
      <c r="D9" s="484">
        <v>1163000</v>
      </c>
      <c r="E9" s="484">
        <v>640000</v>
      </c>
      <c r="F9" s="484"/>
      <c r="G9" s="484"/>
      <c r="H9" s="484"/>
      <c r="I9" s="484">
        <v>85000</v>
      </c>
      <c r="J9" s="375">
        <v>590000</v>
      </c>
      <c r="K9" s="375">
        <v>33399029</v>
      </c>
      <c r="L9" s="375">
        <v>62450</v>
      </c>
      <c r="M9" s="375"/>
      <c r="N9" s="375"/>
      <c r="O9" s="375"/>
      <c r="P9" s="375"/>
      <c r="Q9" s="375">
        <f>SUM(R9:AB9)</f>
        <v>33497224</v>
      </c>
      <c r="R9" s="375">
        <v>506390</v>
      </c>
      <c r="S9" s="375"/>
      <c r="T9" s="375"/>
      <c r="U9" s="375"/>
      <c r="V9" s="375">
        <v>1128499</v>
      </c>
      <c r="W9" s="375">
        <v>31800885</v>
      </c>
      <c r="X9" s="375">
        <v>61450</v>
      </c>
      <c r="Y9" s="375"/>
      <c r="Z9" s="375"/>
      <c r="AA9" s="375"/>
      <c r="AB9" s="375"/>
      <c r="AC9" s="375">
        <f>SUM(AD9:AN9)</f>
        <v>33602163</v>
      </c>
      <c r="AD9" s="375">
        <v>349840</v>
      </c>
      <c r="AE9" s="375"/>
      <c r="AF9" s="375"/>
      <c r="AG9" s="375"/>
      <c r="AH9" s="375">
        <v>1385988</v>
      </c>
      <c r="AI9" s="375">
        <v>31804885</v>
      </c>
      <c r="AJ9" s="375">
        <v>61450</v>
      </c>
      <c r="AK9" s="375"/>
      <c r="AL9" s="375"/>
      <c r="AM9" s="375"/>
      <c r="AN9" s="375"/>
    </row>
    <row r="10" spans="1:40" ht="13.2" x14ac:dyDescent="0.25">
      <c r="A10" s="374">
        <v>3113</v>
      </c>
      <c r="B10" s="366" t="s">
        <v>213</v>
      </c>
      <c r="C10" s="484">
        <f>SUM(D10:P10)</f>
        <v>2506935</v>
      </c>
      <c r="D10" s="484"/>
      <c r="E10" s="484"/>
      <c r="F10" s="484"/>
      <c r="G10" s="484"/>
      <c r="H10" s="484"/>
      <c r="I10" s="484">
        <v>190000</v>
      </c>
      <c r="J10" s="375">
        <v>164118</v>
      </c>
      <c r="K10" s="375">
        <v>2152817</v>
      </c>
      <c r="L10" s="375"/>
      <c r="M10" s="375"/>
      <c r="N10" s="375"/>
      <c r="O10" s="375"/>
      <c r="P10" s="375"/>
      <c r="Q10" s="375">
        <f>SUM(R10:AB10)</f>
        <v>1922935</v>
      </c>
      <c r="R10" s="375"/>
      <c r="S10" s="375"/>
      <c r="T10" s="375"/>
      <c r="U10" s="375"/>
      <c r="V10" s="375">
        <v>106077</v>
      </c>
      <c r="W10" s="375">
        <v>1816858</v>
      </c>
      <c r="X10" s="375"/>
      <c r="Y10" s="375"/>
      <c r="Z10" s="375"/>
      <c r="AA10" s="375"/>
      <c r="AB10" s="375"/>
      <c r="AC10" s="375">
        <f>SUM(AD10:AN10)</f>
        <v>1926652</v>
      </c>
      <c r="AD10" s="375"/>
      <c r="AE10" s="375"/>
      <c r="AF10" s="375"/>
      <c r="AG10" s="375"/>
      <c r="AH10" s="375">
        <v>109794</v>
      </c>
      <c r="AI10" s="375">
        <v>1816858</v>
      </c>
      <c r="AJ10" s="375"/>
      <c r="AK10" s="375"/>
      <c r="AL10" s="375"/>
      <c r="AM10" s="375"/>
      <c r="AN10" s="375"/>
    </row>
    <row r="11" spans="1:40" ht="13.2" x14ac:dyDescent="0.25">
      <c r="A11" s="365">
        <v>311</v>
      </c>
      <c r="B11" s="376"/>
      <c r="C11" s="485">
        <f>SUM(D11:P11)</f>
        <v>38446414</v>
      </c>
      <c r="D11" s="485">
        <f t="shared" ref="D11:N11" si="3">SUM(D9)</f>
        <v>1163000</v>
      </c>
      <c r="E11" s="485">
        <f t="shared" ref="E11" si="4">SUM(E9)</f>
        <v>640000</v>
      </c>
      <c r="F11" s="485">
        <f t="shared" si="3"/>
        <v>0</v>
      </c>
      <c r="G11" s="485">
        <f t="shared" si="3"/>
        <v>0</v>
      </c>
      <c r="H11" s="485">
        <f t="shared" si="3"/>
        <v>0</v>
      </c>
      <c r="I11" s="485">
        <f>SUM(I9:I10)</f>
        <v>275000</v>
      </c>
      <c r="J11" s="377">
        <f>SUM(J9:J10)</f>
        <v>754118</v>
      </c>
      <c r="K11" s="377">
        <f>SUM(K9:K10)</f>
        <v>35551846</v>
      </c>
      <c r="L11" s="377">
        <f t="shared" si="3"/>
        <v>62450</v>
      </c>
      <c r="M11" s="377">
        <f t="shared" si="3"/>
        <v>0</v>
      </c>
      <c r="N11" s="377">
        <f t="shared" si="3"/>
        <v>0</v>
      </c>
      <c r="O11" s="377">
        <f t="shared" ref="O11" si="5">SUM(O9)</f>
        <v>0</v>
      </c>
      <c r="P11" s="377">
        <f t="shared" ref="P11" si="6">SUM(P9)</f>
        <v>0</v>
      </c>
      <c r="Q11" s="377">
        <f>SUM(R11:AB11)</f>
        <v>35420159</v>
      </c>
      <c r="R11" s="377">
        <f t="shared" ref="R11:U11" si="7">SUM(R9)</f>
        <v>506390</v>
      </c>
      <c r="S11" s="377">
        <f t="shared" si="7"/>
        <v>0</v>
      </c>
      <c r="T11" s="377">
        <f t="shared" si="7"/>
        <v>0</v>
      </c>
      <c r="U11" s="377">
        <f t="shared" si="7"/>
        <v>0</v>
      </c>
      <c r="V11" s="377">
        <f>SUM(V9:V10)</f>
        <v>1234576</v>
      </c>
      <c r="W11" s="377">
        <f>SUM(W9:W10)</f>
        <v>33617743</v>
      </c>
      <c r="X11" s="377">
        <f t="shared" ref="X11:Z11" si="8">SUM(X9)</f>
        <v>61450</v>
      </c>
      <c r="Y11" s="377">
        <f t="shared" si="8"/>
        <v>0</v>
      </c>
      <c r="Z11" s="377">
        <f t="shared" si="8"/>
        <v>0</v>
      </c>
      <c r="AA11" s="377">
        <f t="shared" ref="AA11" si="9">SUM(AA9)</f>
        <v>0</v>
      </c>
      <c r="AB11" s="377">
        <f t="shared" ref="AB11" si="10">SUM(AB9)</f>
        <v>0</v>
      </c>
      <c r="AC11" s="377">
        <f>SUM(AD11:AN11)</f>
        <v>35528815</v>
      </c>
      <c r="AD11" s="377">
        <f t="shared" ref="AD11" si="11">SUM(AD9)</f>
        <v>349840</v>
      </c>
      <c r="AE11" s="377">
        <f t="shared" ref="AE11:AG11" si="12">SUM(AE9)</f>
        <v>0</v>
      </c>
      <c r="AF11" s="377">
        <f t="shared" si="12"/>
        <v>0</v>
      </c>
      <c r="AG11" s="377">
        <f t="shared" si="12"/>
        <v>0</v>
      </c>
      <c r="AH11" s="377">
        <f>SUM(AH9:AH10)</f>
        <v>1495782</v>
      </c>
      <c r="AI11" s="377">
        <f>SUM(AI9:AI10)</f>
        <v>33621743</v>
      </c>
      <c r="AJ11" s="377">
        <f t="shared" ref="AJ11:AL11" si="13">SUM(AJ9)</f>
        <v>61450</v>
      </c>
      <c r="AK11" s="377">
        <f t="shared" si="13"/>
        <v>0</v>
      </c>
      <c r="AL11" s="377">
        <f t="shared" si="13"/>
        <v>0</v>
      </c>
      <c r="AM11" s="377">
        <f t="shared" ref="AM11:AN11" si="14">SUM(AM9)</f>
        <v>0</v>
      </c>
      <c r="AN11" s="377">
        <f t="shared" si="14"/>
        <v>0</v>
      </c>
    </row>
    <row r="12" spans="1:40" ht="13.2" x14ac:dyDescent="0.25">
      <c r="A12" s="374">
        <v>3121</v>
      </c>
      <c r="B12" s="366" t="s">
        <v>25</v>
      </c>
      <c r="C12" s="484">
        <f>SUM(D12:P12)</f>
        <v>995000</v>
      </c>
      <c r="D12" s="484"/>
      <c r="E12" s="484"/>
      <c r="F12" s="484"/>
      <c r="G12" s="484"/>
      <c r="H12" s="484"/>
      <c r="I12" s="484">
        <v>20000</v>
      </c>
      <c r="J12" s="375">
        <v>100000</v>
      </c>
      <c r="K12" s="375">
        <v>875000</v>
      </c>
      <c r="L12" s="375"/>
      <c r="M12" s="375"/>
      <c r="N12" s="375"/>
      <c r="O12" s="375"/>
      <c r="P12" s="375"/>
      <c r="Q12" s="375">
        <f>SUM(R12:AB12)</f>
        <v>1007500</v>
      </c>
      <c r="R12" s="375"/>
      <c r="S12" s="375"/>
      <c r="T12" s="375"/>
      <c r="U12" s="375"/>
      <c r="V12" s="375">
        <v>25000</v>
      </c>
      <c r="W12" s="375">
        <v>982500</v>
      </c>
      <c r="X12" s="375"/>
      <c r="Y12" s="375"/>
      <c r="Z12" s="375"/>
      <c r="AA12" s="375"/>
      <c r="AB12" s="375"/>
      <c r="AC12" s="375">
        <f>SUM(AD12:AN12)</f>
        <v>1007500</v>
      </c>
      <c r="AD12" s="375"/>
      <c r="AE12" s="375"/>
      <c r="AF12" s="375"/>
      <c r="AG12" s="375"/>
      <c r="AH12" s="375">
        <v>25000</v>
      </c>
      <c r="AI12" s="375">
        <v>982500</v>
      </c>
      <c r="AJ12" s="375"/>
      <c r="AK12" s="375"/>
      <c r="AL12" s="375"/>
      <c r="AM12" s="375"/>
      <c r="AN12" s="375"/>
    </row>
    <row r="13" spans="1:40" ht="13.2" x14ac:dyDescent="0.25">
      <c r="A13" s="365">
        <v>312</v>
      </c>
      <c r="B13" s="376"/>
      <c r="C13" s="485">
        <f>SUM(C12)</f>
        <v>995000</v>
      </c>
      <c r="D13" s="485">
        <f t="shared" ref="D13:N13" si="15">SUM(D12)</f>
        <v>0</v>
      </c>
      <c r="E13" s="485">
        <f t="shared" ref="E13" si="16">SUM(E12)</f>
        <v>0</v>
      </c>
      <c r="F13" s="485">
        <f t="shared" si="15"/>
        <v>0</v>
      </c>
      <c r="G13" s="485">
        <f t="shared" si="15"/>
        <v>0</v>
      </c>
      <c r="H13" s="485">
        <f t="shared" si="15"/>
        <v>0</v>
      </c>
      <c r="I13" s="485">
        <f t="shared" si="15"/>
        <v>20000</v>
      </c>
      <c r="J13" s="377">
        <f t="shared" ref="J13" si="17">SUM(J12)</f>
        <v>100000</v>
      </c>
      <c r="K13" s="377">
        <f t="shared" si="15"/>
        <v>875000</v>
      </c>
      <c r="L13" s="377">
        <f t="shared" si="15"/>
        <v>0</v>
      </c>
      <c r="M13" s="377">
        <f t="shared" si="15"/>
        <v>0</v>
      </c>
      <c r="N13" s="377">
        <f t="shared" si="15"/>
        <v>0</v>
      </c>
      <c r="O13" s="377">
        <f t="shared" ref="O13:P13" si="18">SUM(O12)</f>
        <v>0</v>
      </c>
      <c r="P13" s="377">
        <f t="shared" si="18"/>
        <v>0</v>
      </c>
      <c r="Q13" s="377">
        <f>SUM(Q12)</f>
        <v>1007500</v>
      </c>
      <c r="R13" s="377">
        <f t="shared" ref="R13:AB13" si="19">SUM(R12)</f>
        <v>0</v>
      </c>
      <c r="S13" s="377">
        <f t="shared" si="19"/>
        <v>0</v>
      </c>
      <c r="T13" s="377">
        <f t="shared" si="19"/>
        <v>0</v>
      </c>
      <c r="U13" s="377">
        <f t="shared" si="19"/>
        <v>0</v>
      </c>
      <c r="V13" s="377">
        <f t="shared" si="19"/>
        <v>25000</v>
      </c>
      <c r="W13" s="377">
        <f t="shared" si="19"/>
        <v>982500</v>
      </c>
      <c r="X13" s="377">
        <f t="shared" si="19"/>
        <v>0</v>
      </c>
      <c r="Y13" s="377">
        <f t="shared" si="19"/>
        <v>0</v>
      </c>
      <c r="Z13" s="377">
        <f t="shared" si="19"/>
        <v>0</v>
      </c>
      <c r="AA13" s="377">
        <f t="shared" si="19"/>
        <v>0</v>
      </c>
      <c r="AB13" s="377">
        <f t="shared" si="19"/>
        <v>0</v>
      </c>
      <c r="AC13" s="377">
        <f>SUM(AC12)</f>
        <v>1007500</v>
      </c>
      <c r="AD13" s="377">
        <f t="shared" ref="AD13" si="20">SUM(AD12)</f>
        <v>0</v>
      </c>
      <c r="AE13" s="377">
        <f t="shared" ref="AE13:AN13" si="21">SUM(AE12)</f>
        <v>0</v>
      </c>
      <c r="AF13" s="377">
        <f t="shared" si="21"/>
        <v>0</v>
      </c>
      <c r="AG13" s="377">
        <f t="shared" si="21"/>
        <v>0</v>
      </c>
      <c r="AH13" s="377">
        <f t="shared" si="21"/>
        <v>25000</v>
      </c>
      <c r="AI13" s="377">
        <f t="shared" si="21"/>
        <v>982500</v>
      </c>
      <c r="AJ13" s="377">
        <f t="shared" si="21"/>
        <v>0</v>
      </c>
      <c r="AK13" s="377">
        <f t="shared" si="21"/>
        <v>0</v>
      </c>
      <c r="AL13" s="377">
        <f t="shared" si="21"/>
        <v>0</v>
      </c>
      <c r="AM13" s="377">
        <f t="shared" si="21"/>
        <v>0</v>
      </c>
      <c r="AN13" s="377">
        <f t="shared" si="21"/>
        <v>0</v>
      </c>
    </row>
    <row r="14" spans="1:40" ht="26.4" x14ac:dyDescent="0.25">
      <c r="A14" s="374">
        <v>3132</v>
      </c>
      <c r="B14" s="366" t="s">
        <v>27</v>
      </c>
      <c r="C14" s="484">
        <f>SUM(D14:P14)</f>
        <v>5542840</v>
      </c>
      <c r="D14" s="484">
        <v>180000</v>
      </c>
      <c r="E14" s="484">
        <v>110000</v>
      </c>
      <c r="F14" s="484"/>
      <c r="G14" s="484"/>
      <c r="H14" s="484"/>
      <c r="I14" s="484">
        <v>35000</v>
      </c>
      <c r="J14" s="375">
        <v>116375.45</v>
      </c>
      <c r="K14" s="375">
        <v>5101464.55</v>
      </c>
      <c r="L14" s="375"/>
      <c r="M14" s="375"/>
      <c r="N14" s="375"/>
      <c r="O14" s="375"/>
      <c r="P14" s="375"/>
      <c r="Q14" s="375">
        <f>SUM(R14:AB14)</f>
        <v>5170112</v>
      </c>
      <c r="R14" s="375">
        <v>77546</v>
      </c>
      <c r="S14" s="375"/>
      <c r="T14" s="375"/>
      <c r="U14" s="375"/>
      <c r="V14" s="375">
        <v>41598</v>
      </c>
      <c r="W14" s="375">
        <v>5050968</v>
      </c>
      <c r="X14" s="375"/>
      <c r="Y14" s="375"/>
      <c r="Z14" s="375"/>
      <c r="AA14" s="375"/>
      <c r="AB14" s="375"/>
      <c r="AC14" s="375">
        <f>SUM(AD14:AN14)</f>
        <v>5186376</v>
      </c>
      <c r="AD14" s="375">
        <v>54220</v>
      </c>
      <c r="AE14" s="375"/>
      <c r="AF14" s="375"/>
      <c r="AG14" s="375"/>
      <c r="AH14" s="375">
        <v>86144</v>
      </c>
      <c r="AI14" s="375">
        <v>5046012</v>
      </c>
      <c r="AJ14" s="375"/>
      <c r="AK14" s="375"/>
      <c r="AL14" s="375"/>
      <c r="AM14" s="375"/>
      <c r="AN14" s="375"/>
    </row>
    <row r="15" spans="1:40" ht="26.4" x14ac:dyDescent="0.25">
      <c r="A15" s="374">
        <v>3133</v>
      </c>
      <c r="B15" s="366" t="s">
        <v>28</v>
      </c>
      <c r="C15" s="484">
        <f>SUM(D15:P15)</f>
        <v>0</v>
      </c>
      <c r="D15" s="484"/>
      <c r="E15" s="484"/>
      <c r="F15" s="484"/>
      <c r="G15" s="484"/>
      <c r="H15" s="484"/>
      <c r="I15" s="484"/>
      <c r="J15" s="375"/>
      <c r="K15" s="375"/>
      <c r="L15" s="375"/>
      <c r="M15" s="375"/>
      <c r="N15" s="375"/>
      <c r="O15" s="375"/>
      <c r="P15" s="375"/>
      <c r="Q15" s="375">
        <f>SUM(R15:AB15)</f>
        <v>567945</v>
      </c>
      <c r="R15" s="375">
        <v>8204</v>
      </c>
      <c r="S15" s="375"/>
      <c r="T15" s="375"/>
      <c r="U15" s="375"/>
      <c r="V15" s="375">
        <v>3917</v>
      </c>
      <c r="W15" s="375">
        <v>555824</v>
      </c>
      <c r="X15" s="375"/>
      <c r="Y15" s="375"/>
      <c r="Z15" s="375"/>
      <c r="AA15" s="375"/>
      <c r="AB15" s="375"/>
      <c r="AC15" s="375">
        <f>SUM(AD15:AN15)</f>
        <v>569727</v>
      </c>
      <c r="AD15" s="375">
        <v>5940</v>
      </c>
      <c r="AE15" s="375"/>
      <c r="AF15" s="375"/>
      <c r="AG15" s="375"/>
      <c r="AH15" s="375">
        <v>7007</v>
      </c>
      <c r="AI15" s="375">
        <v>556780</v>
      </c>
      <c r="AJ15" s="375"/>
      <c r="AK15" s="375"/>
      <c r="AL15" s="375"/>
      <c r="AM15" s="375"/>
      <c r="AN15" s="375"/>
    </row>
    <row r="16" spans="1:40" ht="13.2" x14ac:dyDescent="0.25">
      <c r="A16" s="365">
        <v>313</v>
      </c>
      <c r="B16" s="376"/>
      <c r="C16" s="485">
        <f t="shared" ref="C16:AN16" si="22">SUM(C14:C15)</f>
        <v>5542840</v>
      </c>
      <c r="D16" s="485">
        <f t="shared" si="22"/>
        <v>180000</v>
      </c>
      <c r="E16" s="485">
        <f t="shared" ref="E16" si="23">SUM(E14:E15)</f>
        <v>110000</v>
      </c>
      <c r="F16" s="485">
        <f t="shared" si="22"/>
        <v>0</v>
      </c>
      <c r="G16" s="485">
        <f t="shared" si="22"/>
        <v>0</v>
      </c>
      <c r="H16" s="485">
        <f t="shared" si="22"/>
        <v>0</v>
      </c>
      <c r="I16" s="485">
        <f t="shared" si="22"/>
        <v>35000</v>
      </c>
      <c r="J16" s="377">
        <f t="shared" si="22"/>
        <v>116375.45</v>
      </c>
      <c r="K16" s="377">
        <f t="shared" si="22"/>
        <v>5101464.55</v>
      </c>
      <c r="L16" s="377">
        <f t="shared" si="22"/>
        <v>0</v>
      </c>
      <c r="M16" s="377">
        <f t="shared" si="22"/>
        <v>0</v>
      </c>
      <c r="N16" s="377">
        <f t="shared" si="22"/>
        <v>0</v>
      </c>
      <c r="O16" s="377">
        <f t="shared" si="22"/>
        <v>0</v>
      </c>
      <c r="P16" s="377">
        <f t="shared" si="22"/>
        <v>0</v>
      </c>
      <c r="Q16" s="377">
        <f t="shared" si="22"/>
        <v>5738057</v>
      </c>
      <c r="R16" s="377">
        <f t="shared" si="22"/>
        <v>85750</v>
      </c>
      <c r="S16" s="377">
        <f t="shared" si="22"/>
        <v>0</v>
      </c>
      <c r="T16" s="377">
        <f t="shared" si="22"/>
        <v>0</v>
      </c>
      <c r="U16" s="377">
        <f t="shared" si="22"/>
        <v>0</v>
      </c>
      <c r="V16" s="377">
        <f t="shared" si="22"/>
        <v>45515</v>
      </c>
      <c r="W16" s="377">
        <f t="shared" si="22"/>
        <v>5606792</v>
      </c>
      <c r="X16" s="377">
        <f t="shared" si="22"/>
        <v>0</v>
      </c>
      <c r="Y16" s="377">
        <f t="shared" si="22"/>
        <v>0</v>
      </c>
      <c r="Z16" s="377">
        <f t="shared" si="22"/>
        <v>0</v>
      </c>
      <c r="AA16" s="377">
        <f t="shared" si="22"/>
        <v>0</v>
      </c>
      <c r="AB16" s="377">
        <f t="shared" si="22"/>
        <v>0</v>
      </c>
      <c r="AC16" s="377">
        <f t="shared" si="22"/>
        <v>5756103</v>
      </c>
      <c r="AD16" s="377">
        <f t="shared" si="22"/>
        <v>60160</v>
      </c>
      <c r="AE16" s="377">
        <f t="shared" si="22"/>
        <v>0</v>
      </c>
      <c r="AF16" s="377">
        <f t="shared" si="22"/>
        <v>0</v>
      </c>
      <c r="AG16" s="377">
        <f t="shared" si="22"/>
        <v>0</v>
      </c>
      <c r="AH16" s="377">
        <f t="shared" si="22"/>
        <v>93151</v>
      </c>
      <c r="AI16" s="377">
        <f t="shared" si="22"/>
        <v>5602792</v>
      </c>
      <c r="AJ16" s="377">
        <f t="shared" si="22"/>
        <v>0</v>
      </c>
      <c r="AK16" s="377">
        <f t="shared" si="22"/>
        <v>0</v>
      </c>
      <c r="AL16" s="377">
        <f t="shared" si="22"/>
        <v>0</v>
      </c>
      <c r="AM16" s="377">
        <f t="shared" si="22"/>
        <v>0</v>
      </c>
      <c r="AN16" s="377">
        <f t="shared" si="22"/>
        <v>0</v>
      </c>
    </row>
    <row r="17" spans="1:40" s="347" customFormat="1" ht="13.2" x14ac:dyDescent="0.25">
      <c r="A17" s="374">
        <v>3211</v>
      </c>
      <c r="B17" s="366" t="s">
        <v>29</v>
      </c>
      <c r="C17" s="484">
        <f>SUM(D17:P17)</f>
        <v>76300</v>
      </c>
      <c r="D17" s="484"/>
      <c r="E17" s="484"/>
      <c r="F17" s="484"/>
      <c r="G17" s="484"/>
      <c r="H17" s="484"/>
      <c r="I17" s="484">
        <v>15000</v>
      </c>
      <c r="J17" s="375">
        <v>0</v>
      </c>
      <c r="K17" s="375">
        <v>61300</v>
      </c>
      <c r="L17" s="375"/>
      <c r="M17" s="375"/>
      <c r="N17" s="375"/>
      <c r="O17" s="375"/>
      <c r="P17" s="375"/>
      <c r="Q17" s="375">
        <f>SUM(R17:AB17)</f>
        <v>80000</v>
      </c>
      <c r="R17" s="375"/>
      <c r="S17" s="375"/>
      <c r="T17" s="375"/>
      <c r="U17" s="375"/>
      <c r="V17" s="375">
        <v>30200</v>
      </c>
      <c r="W17" s="375">
        <v>49800</v>
      </c>
      <c r="X17" s="375"/>
      <c r="Y17" s="375"/>
      <c r="Z17" s="375"/>
      <c r="AA17" s="375"/>
      <c r="AB17" s="375"/>
      <c r="AC17" s="375">
        <f>SUM(AD17:AN17)</f>
        <v>86800</v>
      </c>
      <c r="AD17" s="375"/>
      <c r="AE17" s="375"/>
      <c r="AF17" s="375"/>
      <c r="AG17" s="375"/>
      <c r="AH17" s="375">
        <v>37000</v>
      </c>
      <c r="AI17" s="375">
        <v>49800</v>
      </c>
      <c r="AJ17" s="375"/>
      <c r="AK17" s="375"/>
      <c r="AL17" s="375"/>
      <c r="AM17" s="375"/>
      <c r="AN17" s="375"/>
    </row>
    <row r="18" spans="1:40" s="347" customFormat="1" ht="26.4" x14ac:dyDescent="0.25">
      <c r="A18" s="374">
        <v>3212</v>
      </c>
      <c r="B18" s="366" t="s">
        <v>30</v>
      </c>
      <c r="C18" s="484">
        <f>SUM(D18:P18)</f>
        <v>1080746</v>
      </c>
      <c r="D18" s="484"/>
      <c r="E18" s="484">
        <v>50000</v>
      </c>
      <c r="F18" s="484"/>
      <c r="G18" s="484"/>
      <c r="H18" s="484">
        <v>620000</v>
      </c>
      <c r="I18" s="484">
        <v>25000</v>
      </c>
      <c r="J18" s="375"/>
      <c r="K18" s="375">
        <v>385746</v>
      </c>
      <c r="L18" s="375"/>
      <c r="M18" s="375"/>
      <c r="N18" s="375"/>
      <c r="O18" s="375"/>
      <c r="P18" s="375"/>
      <c r="Q18" s="375">
        <f>SUM(R18:AB18)</f>
        <v>881368</v>
      </c>
      <c r="R18" s="375">
        <v>150000</v>
      </c>
      <c r="S18" s="375"/>
      <c r="T18" s="375"/>
      <c r="U18" s="375">
        <v>450000</v>
      </c>
      <c r="V18" s="375">
        <v>28500</v>
      </c>
      <c r="W18" s="375">
        <v>252868</v>
      </c>
      <c r="X18" s="375"/>
      <c r="Y18" s="375"/>
      <c r="Z18" s="375"/>
      <c r="AA18" s="375"/>
      <c r="AB18" s="375"/>
      <c r="AC18" s="375">
        <f>SUM(AD18:AN18)</f>
        <v>887868</v>
      </c>
      <c r="AD18" s="375">
        <v>100000</v>
      </c>
      <c r="AE18" s="375"/>
      <c r="AF18" s="375"/>
      <c r="AG18" s="375">
        <v>450000</v>
      </c>
      <c r="AH18" s="375">
        <v>85000</v>
      </c>
      <c r="AI18" s="375">
        <v>252868</v>
      </c>
      <c r="AJ18" s="375"/>
      <c r="AK18" s="375"/>
      <c r="AL18" s="375"/>
      <c r="AM18" s="375"/>
      <c r="AN18" s="375"/>
    </row>
    <row r="19" spans="1:40" s="347" customFormat="1" ht="13.2" x14ac:dyDescent="0.25">
      <c r="A19" s="374">
        <v>3213</v>
      </c>
      <c r="B19" s="366" t="s">
        <v>31</v>
      </c>
      <c r="C19" s="484">
        <f>SUM(D19:P19)</f>
        <v>124900</v>
      </c>
      <c r="D19" s="484"/>
      <c r="E19" s="484"/>
      <c r="F19" s="484"/>
      <c r="G19" s="484"/>
      <c r="H19" s="484"/>
      <c r="I19" s="484">
        <v>20000</v>
      </c>
      <c r="J19" s="375"/>
      <c r="K19" s="375">
        <v>104900</v>
      </c>
      <c r="L19" s="375"/>
      <c r="M19" s="375"/>
      <c r="N19" s="375"/>
      <c r="O19" s="375"/>
      <c r="P19" s="375"/>
      <c r="Q19" s="375">
        <f>SUM(R19:AB19)</f>
        <v>103500</v>
      </c>
      <c r="R19" s="375"/>
      <c r="S19" s="375"/>
      <c r="T19" s="375"/>
      <c r="U19" s="375">
        <v>30000</v>
      </c>
      <c r="V19" s="375">
        <v>17800</v>
      </c>
      <c r="W19" s="375">
        <v>55700</v>
      </c>
      <c r="X19" s="375"/>
      <c r="Y19" s="375"/>
      <c r="Z19" s="375"/>
      <c r="AA19" s="375"/>
      <c r="AB19" s="375"/>
      <c r="AC19" s="375">
        <f>SUM(AD19:AN19)</f>
        <v>103700</v>
      </c>
      <c r="AD19" s="375"/>
      <c r="AE19" s="375"/>
      <c r="AF19" s="375"/>
      <c r="AG19" s="375">
        <v>30000</v>
      </c>
      <c r="AH19" s="375">
        <v>18000</v>
      </c>
      <c r="AI19" s="375">
        <v>55700</v>
      </c>
      <c r="AJ19" s="375"/>
      <c r="AK19" s="375"/>
      <c r="AL19" s="375"/>
      <c r="AM19" s="375"/>
      <c r="AN19" s="375"/>
    </row>
    <row r="20" spans="1:40" s="347" customFormat="1" ht="26.4" x14ac:dyDescent="0.25">
      <c r="A20" s="374">
        <v>3214</v>
      </c>
      <c r="B20" s="366" t="s">
        <v>32</v>
      </c>
      <c r="C20" s="484">
        <f>SUM(D20:P20)</f>
        <v>14000</v>
      </c>
      <c r="D20" s="484"/>
      <c r="E20" s="484"/>
      <c r="F20" s="484"/>
      <c r="G20" s="484"/>
      <c r="H20" s="484"/>
      <c r="I20" s="484">
        <v>14000</v>
      </c>
      <c r="J20" s="375"/>
      <c r="K20" s="375"/>
      <c r="L20" s="375"/>
      <c r="M20" s="375"/>
      <c r="N20" s="375"/>
      <c r="O20" s="375"/>
      <c r="P20" s="375"/>
      <c r="Q20" s="375">
        <f>SUM(R20:AB20)</f>
        <v>15000</v>
      </c>
      <c r="R20" s="375"/>
      <c r="S20" s="375"/>
      <c r="T20" s="375"/>
      <c r="U20" s="375"/>
      <c r="V20" s="375">
        <v>15000</v>
      </c>
      <c r="W20" s="375"/>
      <c r="X20" s="375"/>
      <c r="Y20" s="375"/>
      <c r="Z20" s="375"/>
      <c r="AA20" s="375"/>
      <c r="AB20" s="375"/>
      <c r="AC20" s="375">
        <f>SUM(AD20:AN20)</f>
        <v>15000</v>
      </c>
      <c r="AD20" s="375"/>
      <c r="AE20" s="375"/>
      <c r="AF20" s="375"/>
      <c r="AG20" s="375"/>
      <c r="AH20" s="375">
        <v>15000</v>
      </c>
      <c r="AI20" s="375"/>
      <c r="AJ20" s="375"/>
      <c r="AK20" s="375"/>
      <c r="AL20" s="375"/>
      <c r="AM20" s="375"/>
      <c r="AN20" s="375"/>
    </row>
    <row r="21" spans="1:40" s="347" customFormat="1" ht="13.2" x14ac:dyDescent="0.25">
      <c r="A21" s="365">
        <v>321</v>
      </c>
      <c r="B21" s="376"/>
      <c r="C21" s="485">
        <f>SUM(C17:C20)</f>
        <v>1295946</v>
      </c>
      <c r="D21" s="485">
        <f t="shared" ref="D21:P21" si="24">SUM(D17:D20)</f>
        <v>0</v>
      </c>
      <c r="E21" s="485">
        <f t="shared" ref="E21" si="25">SUM(E17:E20)</f>
        <v>50000</v>
      </c>
      <c r="F21" s="485">
        <f t="shared" si="24"/>
        <v>0</v>
      </c>
      <c r="G21" s="485">
        <f t="shared" si="24"/>
        <v>0</v>
      </c>
      <c r="H21" s="485">
        <f t="shared" si="24"/>
        <v>620000</v>
      </c>
      <c r="I21" s="485">
        <f t="shared" si="24"/>
        <v>74000</v>
      </c>
      <c r="J21" s="377">
        <f t="shared" ref="J21" si="26">SUM(J17:J20)</f>
        <v>0</v>
      </c>
      <c r="K21" s="377">
        <f t="shared" si="24"/>
        <v>551946</v>
      </c>
      <c r="L21" s="377">
        <f t="shared" si="24"/>
        <v>0</v>
      </c>
      <c r="M21" s="377">
        <f t="shared" si="24"/>
        <v>0</v>
      </c>
      <c r="N21" s="377">
        <f t="shared" si="24"/>
        <v>0</v>
      </c>
      <c r="O21" s="377">
        <f t="shared" ref="O21" si="27">SUM(O17:O20)</f>
        <v>0</v>
      </c>
      <c r="P21" s="377">
        <f t="shared" si="24"/>
        <v>0</v>
      </c>
      <c r="Q21" s="377">
        <f>SUM(Q17:Q20)</f>
        <v>1079868</v>
      </c>
      <c r="R21" s="377">
        <f t="shared" ref="R21:AB21" si="28">SUM(R17:R20)</f>
        <v>150000</v>
      </c>
      <c r="S21" s="377">
        <f t="shared" si="28"/>
        <v>0</v>
      </c>
      <c r="T21" s="377">
        <f t="shared" si="28"/>
        <v>0</v>
      </c>
      <c r="U21" s="377">
        <f t="shared" si="28"/>
        <v>480000</v>
      </c>
      <c r="V21" s="377">
        <f t="shared" si="28"/>
        <v>91500</v>
      </c>
      <c r="W21" s="377">
        <f t="shared" si="28"/>
        <v>358368</v>
      </c>
      <c r="X21" s="377">
        <f t="shared" si="28"/>
        <v>0</v>
      </c>
      <c r="Y21" s="377">
        <f t="shared" si="28"/>
        <v>0</v>
      </c>
      <c r="Z21" s="377">
        <f t="shared" si="28"/>
        <v>0</v>
      </c>
      <c r="AA21" s="377">
        <f t="shared" si="28"/>
        <v>0</v>
      </c>
      <c r="AB21" s="377">
        <f t="shared" si="28"/>
        <v>0</v>
      </c>
      <c r="AC21" s="377">
        <f>SUM(AC17:AC20)</f>
        <v>1093368</v>
      </c>
      <c r="AD21" s="377">
        <f t="shared" ref="AD21:AN21" si="29">SUM(AD17:AD20)</f>
        <v>100000</v>
      </c>
      <c r="AE21" s="377">
        <f t="shared" si="29"/>
        <v>0</v>
      </c>
      <c r="AF21" s="377">
        <f t="shared" si="29"/>
        <v>0</v>
      </c>
      <c r="AG21" s="377">
        <f t="shared" si="29"/>
        <v>480000</v>
      </c>
      <c r="AH21" s="377">
        <f t="shared" si="29"/>
        <v>155000</v>
      </c>
      <c r="AI21" s="377">
        <f t="shared" si="29"/>
        <v>358368</v>
      </c>
      <c r="AJ21" s="377">
        <f t="shared" si="29"/>
        <v>0</v>
      </c>
      <c r="AK21" s="377">
        <f t="shared" si="29"/>
        <v>0</v>
      </c>
      <c r="AL21" s="377">
        <f t="shared" si="29"/>
        <v>0</v>
      </c>
      <c r="AM21" s="377">
        <f t="shared" si="29"/>
        <v>0</v>
      </c>
      <c r="AN21" s="377">
        <f t="shared" si="29"/>
        <v>0</v>
      </c>
    </row>
    <row r="22" spans="1:40" ht="26.4" x14ac:dyDescent="0.25">
      <c r="A22" s="374">
        <v>3221</v>
      </c>
      <c r="B22" s="366" t="s">
        <v>33</v>
      </c>
      <c r="C22" s="484">
        <f t="shared" ref="C22:C27" si="30">SUM(D22:P22)</f>
        <v>255558</v>
      </c>
      <c r="D22" s="484"/>
      <c r="E22" s="484"/>
      <c r="F22" s="484"/>
      <c r="G22" s="484"/>
      <c r="H22" s="484"/>
      <c r="I22" s="484">
        <v>14619</v>
      </c>
      <c r="J22" s="375"/>
      <c r="K22" s="375">
        <v>240939</v>
      </c>
      <c r="L22" s="375"/>
      <c r="M22" s="375"/>
      <c r="N22" s="375"/>
      <c r="O22" s="375"/>
      <c r="P22" s="375"/>
      <c r="Q22" s="375">
        <f t="shared" ref="Q22:Q27" si="31">SUM(R22:AB22)</f>
        <v>233324</v>
      </c>
      <c r="R22" s="375"/>
      <c r="S22" s="375"/>
      <c r="T22" s="375"/>
      <c r="U22" s="375"/>
      <c r="V22" s="375">
        <v>0</v>
      </c>
      <c r="W22" s="375">
        <v>233324</v>
      </c>
      <c r="X22" s="375"/>
      <c r="Y22" s="375"/>
      <c r="Z22" s="375"/>
      <c r="AA22" s="375"/>
      <c r="AB22" s="375"/>
      <c r="AC22" s="375">
        <f t="shared" ref="AC22:AC27" si="32">SUM(AD22:AN22)</f>
        <v>233324</v>
      </c>
      <c r="AD22" s="375"/>
      <c r="AE22" s="375"/>
      <c r="AF22" s="375"/>
      <c r="AG22" s="375"/>
      <c r="AH22" s="375">
        <v>0</v>
      </c>
      <c r="AI22" s="375">
        <v>233324</v>
      </c>
      <c r="AJ22" s="375"/>
      <c r="AK22" s="375"/>
      <c r="AL22" s="375"/>
      <c r="AM22" s="375"/>
      <c r="AN22" s="375"/>
    </row>
    <row r="23" spans="1:40" ht="13.2" x14ac:dyDescent="0.25">
      <c r="A23" s="374">
        <v>3222</v>
      </c>
      <c r="B23" s="366" t="s">
        <v>34</v>
      </c>
      <c r="C23" s="484">
        <f t="shared" si="30"/>
        <v>756000</v>
      </c>
      <c r="D23" s="484">
        <v>25000</v>
      </c>
      <c r="E23" s="484"/>
      <c r="F23" s="484"/>
      <c r="G23" s="484"/>
      <c r="H23" s="484"/>
      <c r="I23" s="484">
        <v>57000</v>
      </c>
      <c r="J23" s="375"/>
      <c r="K23" s="375">
        <v>674000</v>
      </c>
      <c r="L23" s="375"/>
      <c r="M23" s="375"/>
      <c r="N23" s="375"/>
      <c r="O23" s="375"/>
      <c r="P23" s="375"/>
      <c r="Q23" s="375">
        <f t="shared" si="31"/>
        <v>455000</v>
      </c>
      <c r="R23" s="375">
        <v>150000</v>
      </c>
      <c r="S23" s="375"/>
      <c r="T23" s="375"/>
      <c r="U23" s="375"/>
      <c r="V23" s="375">
        <v>5000</v>
      </c>
      <c r="W23" s="375">
        <v>300000</v>
      </c>
      <c r="X23" s="375"/>
      <c r="Y23" s="375"/>
      <c r="Z23" s="375"/>
      <c r="AA23" s="375"/>
      <c r="AB23" s="375"/>
      <c r="AC23" s="375">
        <f t="shared" si="32"/>
        <v>455000</v>
      </c>
      <c r="AD23" s="375">
        <v>120000</v>
      </c>
      <c r="AE23" s="375"/>
      <c r="AF23" s="375"/>
      <c r="AG23" s="375"/>
      <c r="AH23" s="375">
        <v>35000</v>
      </c>
      <c r="AI23" s="375">
        <v>300000</v>
      </c>
      <c r="AJ23" s="375"/>
      <c r="AK23" s="375"/>
      <c r="AL23" s="375"/>
      <c r="AM23" s="375"/>
      <c r="AN23" s="375"/>
    </row>
    <row r="24" spans="1:40" s="347" customFormat="1" ht="13.2" x14ac:dyDescent="0.25">
      <c r="A24" s="374">
        <v>3223</v>
      </c>
      <c r="B24" s="366" t="s">
        <v>35</v>
      </c>
      <c r="C24" s="484">
        <f t="shared" si="30"/>
        <v>1889841.96</v>
      </c>
      <c r="D24" s="484">
        <v>307000</v>
      </c>
      <c r="E24" s="484">
        <v>199000</v>
      </c>
      <c r="F24" s="484"/>
      <c r="G24" s="484"/>
      <c r="H24" s="484">
        <v>480000</v>
      </c>
      <c r="I24" s="484">
        <v>51000</v>
      </c>
      <c r="J24" s="375"/>
      <c r="K24" s="375">
        <v>794809.45</v>
      </c>
      <c r="L24" s="375"/>
      <c r="M24" s="375"/>
      <c r="N24" s="375"/>
      <c r="O24" s="375"/>
      <c r="P24" s="375">
        <v>58032.51</v>
      </c>
      <c r="Q24" s="375">
        <f t="shared" si="31"/>
        <v>1709000</v>
      </c>
      <c r="R24" s="375">
        <v>320000</v>
      </c>
      <c r="S24" s="375"/>
      <c r="T24" s="375"/>
      <c r="U24" s="375">
        <v>650000</v>
      </c>
      <c r="V24" s="375">
        <v>22000</v>
      </c>
      <c r="W24" s="375">
        <v>717000</v>
      </c>
      <c r="X24" s="375"/>
      <c r="Y24" s="375"/>
      <c r="Z24" s="375"/>
      <c r="AA24" s="375"/>
      <c r="AB24" s="375"/>
      <c r="AC24" s="375">
        <f t="shared" si="32"/>
        <v>1709000</v>
      </c>
      <c r="AD24" s="375">
        <v>120000</v>
      </c>
      <c r="AE24" s="375"/>
      <c r="AF24" s="375"/>
      <c r="AG24" s="375">
        <v>650000</v>
      </c>
      <c r="AH24" s="375">
        <v>222000</v>
      </c>
      <c r="AI24" s="375">
        <v>717000</v>
      </c>
      <c r="AJ24" s="375"/>
      <c r="AK24" s="375"/>
      <c r="AL24" s="375"/>
      <c r="AM24" s="375"/>
      <c r="AN24" s="375"/>
    </row>
    <row r="25" spans="1:40" s="347" customFormat="1" ht="26.4" x14ac:dyDescent="0.25">
      <c r="A25" s="374">
        <v>3224</v>
      </c>
      <c r="B25" s="366" t="s">
        <v>36</v>
      </c>
      <c r="C25" s="484">
        <f t="shared" si="30"/>
        <v>0</v>
      </c>
      <c r="D25" s="484"/>
      <c r="E25" s="484"/>
      <c r="F25" s="484"/>
      <c r="G25" s="484"/>
      <c r="H25" s="484"/>
      <c r="I25" s="484"/>
      <c r="J25" s="375"/>
      <c r="K25" s="375"/>
      <c r="L25" s="375"/>
      <c r="M25" s="375"/>
      <c r="N25" s="375"/>
      <c r="O25" s="375"/>
      <c r="P25" s="375"/>
      <c r="Q25" s="375">
        <f t="shared" si="31"/>
        <v>0</v>
      </c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>
        <f t="shared" si="32"/>
        <v>0</v>
      </c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</row>
    <row r="26" spans="1:40" s="347" customFormat="1" ht="13.2" x14ac:dyDescent="0.25">
      <c r="A26" s="374">
        <v>3225</v>
      </c>
      <c r="B26" s="366" t="s">
        <v>37</v>
      </c>
      <c r="C26" s="484">
        <f t="shared" si="30"/>
        <v>40930</v>
      </c>
      <c r="D26" s="484">
        <v>0</v>
      </c>
      <c r="E26" s="484">
        <v>0</v>
      </c>
      <c r="F26" s="484"/>
      <c r="G26" s="484"/>
      <c r="H26" s="484"/>
      <c r="I26" s="484">
        <v>20000</v>
      </c>
      <c r="J26" s="484"/>
      <c r="K26" s="484"/>
      <c r="L26" s="484"/>
      <c r="M26" s="484">
        <v>20930</v>
      </c>
      <c r="N26" s="484"/>
      <c r="O26" s="484"/>
      <c r="P26" s="484"/>
      <c r="Q26" s="375">
        <f t="shared" si="31"/>
        <v>0</v>
      </c>
      <c r="R26" s="375"/>
      <c r="S26" s="375"/>
      <c r="T26" s="375"/>
      <c r="U26" s="375"/>
      <c r="V26" s="375">
        <v>0</v>
      </c>
      <c r="W26" s="375"/>
      <c r="X26" s="375"/>
      <c r="Y26" s="375"/>
      <c r="Z26" s="375"/>
      <c r="AA26" s="375"/>
      <c r="AB26" s="375"/>
      <c r="AC26" s="375">
        <f t="shared" si="32"/>
        <v>0</v>
      </c>
      <c r="AD26" s="375"/>
      <c r="AE26" s="375"/>
      <c r="AF26" s="375"/>
      <c r="AG26" s="375"/>
      <c r="AH26" s="375">
        <v>0</v>
      </c>
      <c r="AI26" s="375"/>
      <c r="AJ26" s="375"/>
      <c r="AK26" s="375"/>
      <c r="AL26" s="375"/>
      <c r="AM26" s="375"/>
      <c r="AN26" s="375"/>
    </row>
    <row r="27" spans="1:40" s="347" customFormat="1" ht="26.4" x14ac:dyDescent="0.25">
      <c r="A27" s="482">
        <v>3227</v>
      </c>
      <c r="B27" s="487" t="s">
        <v>38</v>
      </c>
      <c r="C27" s="484">
        <f t="shared" si="30"/>
        <v>0</v>
      </c>
      <c r="D27" s="484"/>
      <c r="E27" s="484"/>
      <c r="F27" s="484"/>
      <c r="G27" s="484"/>
      <c r="H27" s="484"/>
      <c r="I27" s="484"/>
      <c r="J27" s="375"/>
      <c r="K27" s="375">
        <v>0</v>
      </c>
      <c r="L27" s="375"/>
      <c r="M27" s="375"/>
      <c r="N27" s="375"/>
      <c r="O27" s="375"/>
      <c r="P27" s="375"/>
      <c r="Q27" s="375">
        <f t="shared" si="31"/>
        <v>0</v>
      </c>
      <c r="R27" s="375"/>
      <c r="S27" s="375"/>
      <c r="T27" s="375"/>
      <c r="U27" s="375"/>
      <c r="V27" s="375">
        <v>0</v>
      </c>
      <c r="W27" s="375">
        <v>0</v>
      </c>
      <c r="X27" s="375"/>
      <c r="Y27" s="375"/>
      <c r="Z27" s="375"/>
      <c r="AA27" s="375"/>
      <c r="AB27" s="375"/>
      <c r="AC27" s="375">
        <f t="shared" si="32"/>
        <v>0</v>
      </c>
      <c r="AD27" s="375"/>
      <c r="AE27" s="375"/>
      <c r="AF27" s="375"/>
      <c r="AG27" s="375"/>
      <c r="AH27" s="375">
        <v>0</v>
      </c>
      <c r="AI27" s="375">
        <v>0</v>
      </c>
      <c r="AJ27" s="375"/>
      <c r="AK27" s="375"/>
      <c r="AL27" s="375"/>
      <c r="AM27" s="375"/>
      <c r="AN27" s="375"/>
    </row>
    <row r="28" spans="1:40" s="347" customFormat="1" ht="13.2" x14ac:dyDescent="0.25">
      <c r="A28" s="365">
        <v>322</v>
      </c>
      <c r="B28" s="376"/>
      <c r="C28" s="377">
        <f>SUM(C22:C27)</f>
        <v>2942329.96</v>
      </c>
      <c r="D28" s="377">
        <f t="shared" ref="D28:N28" si="33">SUM(D22:D27)</f>
        <v>332000</v>
      </c>
      <c r="E28" s="377">
        <f t="shared" ref="E28" si="34">SUM(E22:E27)</f>
        <v>199000</v>
      </c>
      <c r="F28" s="377">
        <f t="shared" si="33"/>
        <v>0</v>
      </c>
      <c r="G28" s="377">
        <f t="shared" si="33"/>
        <v>0</v>
      </c>
      <c r="H28" s="377">
        <f t="shared" si="33"/>
        <v>480000</v>
      </c>
      <c r="I28" s="485">
        <f t="shared" si="33"/>
        <v>142619</v>
      </c>
      <c r="J28" s="377">
        <f t="shared" ref="J28" si="35">SUM(J22:J27)</f>
        <v>0</v>
      </c>
      <c r="K28" s="377">
        <f t="shared" si="33"/>
        <v>1709748.45</v>
      </c>
      <c r="L28" s="377">
        <f t="shared" si="33"/>
        <v>0</v>
      </c>
      <c r="M28" s="377">
        <f t="shared" si="33"/>
        <v>20930</v>
      </c>
      <c r="N28" s="377">
        <f t="shared" si="33"/>
        <v>0</v>
      </c>
      <c r="O28" s="377">
        <f t="shared" ref="O28:P28" si="36">SUM(O22:O27)</f>
        <v>0</v>
      </c>
      <c r="P28" s="377">
        <f t="shared" si="36"/>
        <v>58032.51</v>
      </c>
      <c r="Q28" s="377">
        <f>SUM(Q22:Q27)</f>
        <v>2397324</v>
      </c>
      <c r="R28" s="377">
        <f t="shared" ref="R28:AB28" si="37">SUM(R22:R27)</f>
        <v>470000</v>
      </c>
      <c r="S28" s="377">
        <f t="shared" si="37"/>
        <v>0</v>
      </c>
      <c r="T28" s="377">
        <f t="shared" si="37"/>
        <v>0</v>
      </c>
      <c r="U28" s="377">
        <f t="shared" si="37"/>
        <v>650000</v>
      </c>
      <c r="V28" s="377">
        <f t="shared" si="37"/>
        <v>27000</v>
      </c>
      <c r="W28" s="377">
        <f t="shared" si="37"/>
        <v>1250324</v>
      </c>
      <c r="X28" s="377">
        <f t="shared" si="37"/>
        <v>0</v>
      </c>
      <c r="Y28" s="377">
        <f t="shared" si="37"/>
        <v>0</v>
      </c>
      <c r="Z28" s="377">
        <f t="shared" si="37"/>
        <v>0</v>
      </c>
      <c r="AA28" s="377">
        <f t="shared" si="37"/>
        <v>0</v>
      </c>
      <c r="AB28" s="377">
        <f t="shared" si="37"/>
        <v>0</v>
      </c>
      <c r="AC28" s="377">
        <f>SUM(AC22:AC27)</f>
        <v>2397324</v>
      </c>
      <c r="AD28" s="377">
        <f t="shared" ref="AD28:AN28" si="38">SUM(AD22:AD27)</f>
        <v>240000</v>
      </c>
      <c r="AE28" s="377">
        <f t="shared" si="38"/>
        <v>0</v>
      </c>
      <c r="AF28" s="377">
        <f t="shared" si="38"/>
        <v>0</v>
      </c>
      <c r="AG28" s="377">
        <f t="shared" si="38"/>
        <v>650000</v>
      </c>
      <c r="AH28" s="377">
        <f t="shared" si="38"/>
        <v>257000</v>
      </c>
      <c r="AI28" s="377">
        <f t="shared" si="38"/>
        <v>1250324</v>
      </c>
      <c r="AJ28" s="377">
        <f t="shared" si="38"/>
        <v>0</v>
      </c>
      <c r="AK28" s="377">
        <f t="shared" si="38"/>
        <v>0</v>
      </c>
      <c r="AL28" s="377">
        <f t="shared" si="38"/>
        <v>0</v>
      </c>
      <c r="AM28" s="377">
        <f t="shared" si="38"/>
        <v>0</v>
      </c>
      <c r="AN28" s="377">
        <f t="shared" si="38"/>
        <v>0</v>
      </c>
    </row>
    <row r="29" spans="1:40" s="347" customFormat="1" ht="13.2" x14ac:dyDescent="0.25">
      <c r="A29" s="374">
        <v>3231</v>
      </c>
      <c r="B29" s="366" t="s">
        <v>39</v>
      </c>
      <c r="C29" s="375">
        <f t="shared" ref="C29:C37" si="39">SUM(D29:P29)</f>
        <v>992600</v>
      </c>
      <c r="D29" s="378">
        <v>0</v>
      </c>
      <c r="E29" s="378">
        <v>0</v>
      </c>
      <c r="F29" s="375"/>
      <c r="G29" s="375"/>
      <c r="H29" s="375"/>
      <c r="I29" s="516">
        <v>35597</v>
      </c>
      <c r="J29" s="375"/>
      <c r="K29" s="375">
        <v>957003</v>
      </c>
      <c r="L29" s="375"/>
      <c r="M29" s="375"/>
      <c r="N29" s="375"/>
      <c r="O29" s="375"/>
      <c r="P29" s="375"/>
      <c r="Q29" s="375">
        <f t="shared" ref="Q29:Q36" si="40">SUM(R29:AB29)</f>
        <v>696600</v>
      </c>
      <c r="R29" s="378">
        <v>0</v>
      </c>
      <c r="S29" s="375"/>
      <c r="T29" s="375"/>
      <c r="U29" s="375">
        <v>150000</v>
      </c>
      <c r="V29" s="375">
        <v>25897</v>
      </c>
      <c r="W29" s="375">
        <v>520703</v>
      </c>
      <c r="X29" s="375"/>
      <c r="Y29" s="375"/>
      <c r="Z29" s="375"/>
      <c r="AA29" s="375"/>
      <c r="AB29" s="375"/>
      <c r="AC29" s="375">
        <f t="shared" ref="AC29:AC37" si="41">SUM(AD29:AN29)</f>
        <v>696600</v>
      </c>
      <c r="AD29" s="378">
        <v>0</v>
      </c>
      <c r="AE29" s="375"/>
      <c r="AF29" s="375"/>
      <c r="AG29" s="375">
        <v>150000</v>
      </c>
      <c r="AH29" s="375">
        <v>25897</v>
      </c>
      <c r="AI29" s="375">
        <v>520703</v>
      </c>
      <c r="AJ29" s="375"/>
      <c r="AK29" s="375"/>
      <c r="AL29" s="375"/>
      <c r="AM29" s="375"/>
      <c r="AN29" s="375"/>
    </row>
    <row r="30" spans="1:40" s="347" customFormat="1" ht="26.4" x14ac:dyDescent="0.25">
      <c r="A30" s="374">
        <v>3232</v>
      </c>
      <c r="B30" s="366" t="s">
        <v>40</v>
      </c>
      <c r="C30" s="375">
        <f t="shared" si="39"/>
        <v>0</v>
      </c>
      <c r="D30" s="375"/>
      <c r="E30" s="375"/>
      <c r="F30" s="375"/>
      <c r="G30" s="375"/>
      <c r="H30" s="375"/>
      <c r="I30" s="484"/>
      <c r="J30" s="375"/>
      <c r="K30" s="375"/>
      <c r="L30" s="375"/>
      <c r="M30" s="375"/>
      <c r="N30" s="375"/>
      <c r="O30" s="375"/>
      <c r="P30" s="375"/>
      <c r="Q30" s="375">
        <f t="shared" si="40"/>
        <v>0</v>
      </c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>
        <f t="shared" si="41"/>
        <v>0</v>
      </c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</row>
    <row r="31" spans="1:40" s="347" customFormat="1" ht="13.2" x14ac:dyDescent="0.25">
      <c r="A31" s="374">
        <v>3233</v>
      </c>
      <c r="B31" s="366" t="s">
        <v>41</v>
      </c>
      <c r="C31" s="375">
        <f t="shared" si="39"/>
        <v>75000</v>
      </c>
      <c r="D31" s="375"/>
      <c r="E31" s="375"/>
      <c r="F31" s="375"/>
      <c r="G31" s="375"/>
      <c r="H31" s="375"/>
      <c r="I31" s="484">
        <v>75000</v>
      </c>
      <c r="J31" s="375"/>
      <c r="K31" s="375"/>
      <c r="L31" s="375"/>
      <c r="M31" s="375"/>
      <c r="N31" s="375"/>
      <c r="O31" s="375"/>
      <c r="P31" s="375"/>
      <c r="Q31" s="375">
        <f t="shared" si="40"/>
        <v>55000</v>
      </c>
      <c r="R31" s="375"/>
      <c r="S31" s="375"/>
      <c r="T31" s="375"/>
      <c r="U31" s="375"/>
      <c r="V31" s="375">
        <v>55000</v>
      </c>
      <c r="W31" s="375"/>
      <c r="X31" s="375"/>
      <c r="Y31" s="375"/>
      <c r="Z31" s="375"/>
      <c r="AA31" s="375"/>
      <c r="AB31" s="375"/>
      <c r="AC31" s="375">
        <f t="shared" si="41"/>
        <v>55000</v>
      </c>
      <c r="AD31" s="375"/>
      <c r="AE31" s="375"/>
      <c r="AF31" s="375"/>
      <c r="AG31" s="375"/>
      <c r="AH31" s="375">
        <v>55000</v>
      </c>
      <c r="AI31" s="375"/>
      <c r="AJ31" s="375"/>
      <c r="AK31" s="375"/>
      <c r="AL31" s="375"/>
      <c r="AM31" s="375"/>
      <c r="AN31" s="375"/>
    </row>
    <row r="32" spans="1:40" s="347" customFormat="1" ht="13.2" x14ac:dyDescent="0.25">
      <c r="A32" s="374">
        <v>3234</v>
      </c>
      <c r="B32" s="366" t="s">
        <v>42</v>
      </c>
      <c r="C32" s="375">
        <f t="shared" si="39"/>
        <v>261000</v>
      </c>
      <c r="D32" s="375"/>
      <c r="E32" s="375"/>
      <c r="F32" s="375"/>
      <c r="G32" s="375"/>
      <c r="H32" s="375"/>
      <c r="I32" s="484">
        <v>16000</v>
      </c>
      <c r="J32" s="375"/>
      <c r="K32" s="375">
        <v>245000</v>
      </c>
      <c r="L32" s="375"/>
      <c r="M32" s="375"/>
      <c r="N32" s="375"/>
      <c r="O32" s="375"/>
      <c r="P32" s="375"/>
      <c r="Q32" s="375">
        <f t="shared" si="40"/>
        <v>236000</v>
      </c>
      <c r="R32" s="375"/>
      <c r="S32" s="375"/>
      <c r="T32" s="375"/>
      <c r="U32" s="375"/>
      <c r="V32" s="375"/>
      <c r="W32" s="375">
        <v>236000</v>
      </c>
      <c r="X32" s="375"/>
      <c r="Y32" s="375"/>
      <c r="Z32" s="375"/>
      <c r="AA32" s="375"/>
      <c r="AB32" s="375"/>
      <c r="AC32" s="375">
        <f t="shared" si="41"/>
        <v>236000</v>
      </c>
      <c r="AD32" s="375"/>
      <c r="AE32" s="375"/>
      <c r="AF32" s="375"/>
      <c r="AG32" s="375"/>
      <c r="AH32" s="375"/>
      <c r="AI32" s="375">
        <v>236000</v>
      </c>
      <c r="AJ32" s="375"/>
      <c r="AK32" s="375"/>
      <c r="AL32" s="375"/>
      <c r="AM32" s="375"/>
      <c r="AN32" s="375"/>
    </row>
    <row r="33" spans="1:40" s="347" customFormat="1" ht="13.2" x14ac:dyDescent="0.25">
      <c r="A33" s="374">
        <v>3235</v>
      </c>
      <c r="B33" s="366" t="s">
        <v>43</v>
      </c>
      <c r="C33" s="375">
        <f t="shared" si="39"/>
        <v>186000</v>
      </c>
      <c r="D33" s="375"/>
      <c r="E33" s="375"/>
      <c r="F33" s="375"/>
      <c r="G33" s="375"/>
      <c r="H33" s="375">
        <v>120000</v>
      </c>
      <c r="I33" s="484">
        <v>32000</v>
      </c>
      <c r="J33" s="375"/>
      <c r="K33" s="375">
        <v>34000</v>
      </c>
      <c r="L33" s="375"/>
      <c r="M33" s="375"/>
      <c r="N33" s="375"/>
      <c r="O33" s="375"/>
      <c r="P33" s="375"/>
      <c r="Q33" s="375">
        <f t="shared" si="40"/>
        <v>140000</v>
      </c>
      <c r="R33" s="375"/>
      <c r="S33" s="375"/>
      <c r="T33" s="375"/>
      <c r="U33" s="375">
        <v>130000</v>
      </c>
      <c r="V33" s="375">
        <v>10000</v>
      </c>
      <c r="W33" s="375"/>
      <c r="X33" s="375"/>
      <c r="Y33" s="375"/>
      <c r="Z33" s="375"/>
      <c r="AA33" s="375"/>
      <c r="AB33" s="375"/>
      <c r="AC33" s="375">
        <f t="shared" si="41"/>
        <v>140000</v>
      </c>
      <c r="AD33" s="375"/>
      <c r="AE33" s="375"/>
      <c r="AF33" s="375"/>
      <c r="AG33" s="375">
        <v>130000</v>
      </c>
      <c r="AH33" s="375">
        <v>10000</v>
      </c>
      <c r="AI33" s="375"/>
      <c r="AJ33" s="375"/>
      <c r="AK33" s="375"/>
      <c r="AL33" s="375"/>
      <c r="AM33" s="375"/>
      <c r="AN33" s="375"/>
    </row>
    <row r="34" spans="1:40" s="347" customFormat="1" ht="13.2" x14ac:dyDescent="0.25">
      <c r="A34" s="374">
        <v>3236</v>
      </c>
      <c r="B34" s="366" t="s">
        <v>44</v>
      </c>
      <c r="C34" s="484">
        <f t="shared" si="39"/>
        <v>20000</v>
      </c>
      <c r="D34" s="484"/>
      <c r="E34" s="484"/>
      <c r="F34" s="484"/>
      <c r="G34" s="484"/>
      <c r="H34" s="484"/>
      <c r="I34" s="484">
        <v>10000</v>
      </c>
      <c r="J34" s="484"/>
      <c r="K34" s="375">
        <v>10000</v>
      </c>
      <c r="L34" s="375"/>
      <c r="M34" s="375"/>
      <c r="N34" s="375"/>
      <c r="O34" s="375"/>
      <c r="P34" s="375"/>
      <c r="Q34" s="375">
        <f t="shared" si="40"/>
        <v>75000</v>
      </c>
      <c r="R34" s="375"/>
      <c r="S34" s="375"/>
      <c r="T34" s="375"/>
      <c r="U34" s="375"/>
      <c r="V34" s="375">
        <v>15000</v>
      </c>
      <c r="W34" s="375">
        <v>60000</v>
      </c>
      <c r="X34" s="375"/>
      <c r="Y34" s="375"/>
      <c r="Z34" s="375"/>
      <c r="AA34" s="375"/>
      <c r="AB34" s="375"/>
      <c r="AC34" s="375">
        <f t="shared" si="41"/>
        <v>75000</v>
      </c>
      <c r="AD34" s="375"/>
      <c r="AE34" s="375"/>
      <c r="AF34" s="375"/>
      <c r="AG34" s="375"/>
      <c r="AH34" s="375">
        <v>15000</v>
      </c>
      <c r="AI34" s="375">
        <v>60000</v>
      </c>
      <c r="AJ34" s="375"/>
      <c r="AK34" s="375"/>
      <c r="AL34" s="375"/>
      <c r="AM34" s="375"/>
      <c r="AN34" s="375"/>
    </row>
    <row r="35" spans="1:40" s="347" customFormat="1" ht="13.2" x14ac:dyDescent="0.25">
      <c r="A35" s="374">
        <v>3237</v>
      </c>
      <c r="B35" s="366" t="s">
        <v>45</v>
      </c>
      <c r="C35" s="484">
        <f t="shared" si="39"/>
        <v>1159937</v>
      </c>
      <c r="D35" s="484">
        <v>65000</v>
      </c>
      <c r="E35" s="484">
        <v>0</v>
      </c>
      <c r="F35" s="484"/>
      <c r="G35" s="484"/>
      <c r="H35" s="484"/>
      <c r="I35" s="484">
        <v>60000</v>
      </c>
      <c r="J35" s="484">
        <v>100000</v>
      </c>
      <c r="K35" s="375">
        <v>824937</v>
      </c>
      <c r="L35" s="375">
        <v>110000</v>
      </c>
      <c r="M35" s="375"/>
      <c r="N35" s="375"/>
      <c r="O35" s="375"/>
      <c r="P35" s="375"/>
      <c r="Q35" s="375">
        <f t="shared" si="40"/>
        <v>980350</v>
      </c>
      <c r="R35" s="375"/>
      <c r="S35" s="375"/>
      <c r="T35" s="375"/>
      <c r="U35" s="375"/>
      <c r="V35" s="375">
        <v>154678</v>
      </c>
      <c r="W35" s="375">
        <v>715672</v>
      </c>
      <c r="X35" s="375">
        <v>110000</v>
      </c>
      <c r="Y35" s="375"/>
      <c r="Z35" s="375"/>
      <c r="AA35" s="375"/>
      <c r="AB35" s="375"/>
      <c r="AC35" s="375">
        <f t="shared" si="41"/>
        <v>980350</v>
      </c>
      <c r="AD35" s="375"/>
      <c r="AE35" s="375"/>
      <c r="AF35" s="375"/>
      <c r="AG35" s="375"/>
      <c r="AH35" s="375">
        <v>154678</v>
      </c>
      <c r="AI35" s="375">
        <v>715672</v>
      </c>
      <c r="AJ35" s="375">
        <v>110000</v>
      </c>
      <c r="AK35" s="375"/>
      <c r="AL35" s="375"/>
      <c r="AM35" s="375"/>
      <c r="AN35" s="375"/>
    </row>
    <row r="36" spans="1:40" s="347" customFormat="1" ht="13.2" x14ac:dyDescent="0.25">
      <c r="A36" s="374">
        <v>3238</v>
      </c>
      <c r="B36" s="366" t="s">
        <v>46</v>
      </c>
      <c r="C36" s="484">
        <f t="shared" si="39"/>
        <v>33155.85</v>
      </c>
      <c r="D36" s="484"/>
      <c r="E36" s="484"/>
      <c r="F36" s="484"/>
      <c r="G36" s="484"/>
      <c r="H36" s="484"/>
      <c r="I36" s="484">
        <v>7000</v>
      </c>
      <c r="J36" s="484"/>
      <c r="K36" s="375"/>
      <c r="L36" s="375"/>
      <c r="M36" s="375"/>
      <c r="N36" s="375"/>
      <c r="O36" s="375"/>
      <c r="P36" s="375">
        <v>26155.85</v>
      </c>
      <c r="Q36" s="375">
        <f t="shared" si="40"/>
        <v>0</v>
      </c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>
        <f t="shared" si="41"/>
        <v>0</v>
      </c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</row>
    <row r="37" spans="1:40" s="347" customFormat="1" ht="13.2" x14ac:dyDescent="0.25">
      <c r="A37" s="374">
        <v>3239</v>
      </c>
      <c r="B37" s="366" t="s">
        <v>47</v>
      </c>
      <c r="C37" s="484">
        <f t="shared" si="39"/>
        <v>617680</v>
      </c>
      <c r="D37" s="484"/>
      <c r="E37" s="484"/>
      <c r="F37" s="484"/>
      <c r="G37" s="484"/>
      <c r="H37" s="484"/>
      <c r="I37" s="484">
        <v>50000</v>
      </c>
      <c r="J37" s="484"/>
      <c r="K37" s="375">
        <v>567680</v>
      </c>
      <c r="L37" s="375"/>
      <c r="M37" s="375"/>
      <c r="N37" s="375"/>
      <c r="O37" s="375"/>
      <c r="P37" s="375"/>
      <c r="Q37" s="375">
        <f>SUM(R37:AB37)</f>
        <v>599680</v>
      </c>
      <c r="R37" s="375"/>
      <c r="S37" s="375"/>
      <c r="T37" s="375"/>
      <c r="U37" s="375"/>
      <c r="V37" s="375">
        <v>68816</v>
      </c>
      <c r="W37" s="375">
        <v>530864</v>
      </c>
      <c r="X37" s="375"/>
      <c r="Y37" s="375"/>
      <c r="Z37" s="375"/>
      <c r="AA37" s="375"/>
      <c r="AB37" s="375"/>
      <c r="AC37" s="375">
        <f t="shared" si="41"/>
        <v>599680</v>
      </c>
      <c r="AD37" s="375"/>
      <c r="AE37" s="375"/>
      <c r="AF37" s="375"/>
      <c r="AG37" s="375"/>
      <c r="AH37" s="375">
        <v>68816</v>
      </c>
      <c r="AI37" s="375">
        <v>530864</v>
      </c>
      <c r="AJ37" s="375"/>
      <c r="AK37" s="375"/>
      <c r="AL37" s="375"/>
      <c r="AM37" s="375"/>
      <c r="AN37" s="375"/>
    </row>
    <row r="38" spans="1:40" s="347" customFormat="1" ht="13.2" x14ac:dyDescent="0.25">
      <c r="A38" s="365">
        <v>323</v>
      </c>
      <c r="B38" s="376"/>
      <c r="C38" s="485">
        <f>SUM(C29:C37)</f>
        <v>3345372.85</v>
      </c>
      <c r="D38" s="484">
        <f t="shared" ref="D38:N38" si="42">SUM(D29:D37)</f>
        <v>65000</v>
      </c>
      <c r="E38" s="484">
        <f t="shared" ref="E38" si="43">SUM(E29:E37)</f>
        <v>0</v>
      </c>
      <c r="F38" s="484">
        <f t="shared" si="42"/>
        <v>0</v>
      </c>
      <c r="G38" s="484">
        <f t="shared" si="42"/>
        <v>0</v>
      </c>
      <c r="H38" s="484">
        <f t="shared" si="42"/>
        <v>120000</v>
      </c>
      <c r="I38" s="485">
        <f t="shared" si="42"/>
        <v>285597</v>
      </c>
      <c r="J38" s="485">
        <f t="shared" ref="J38" si="44">SUM(J29:J37)</f>
        <v>100000</v>
      </c>
      <c r="K38" s="377">
        <f t="shared" si="42"/>
        <v>2638620</v>
      </c>
      <c r="L38" s="377">
        <f t="shared" si="42"/>
        <v>110000</v>
      </c>
      <c r="M38" s="377">
        <f t="shared" si="42"/>
        <v>0</v>
      </c>
      <c r="N38" s="377">
        <f t="shared" si="42"/>
        <v>0</v>
      </c>
      <c r="O38" s="377">
        <f t="shared" ref="O38:P38" si="45">SUM(O29:O37)</f>
        <v>0</v>
      </c>
      <c r="P38" s="377">
        <f t="shared" si="45"/>
        <v>26155.85</v>
      </c>
      <c r="Q38" s="377">
        <f>SUM(Q29:Q37)</f>
        <v>2782630</v>
      </c>
      <c r="R38" s="377">
        <f t="shared" ref="R38:AB38" si="46">SUM(R29:R37)</f>
        <v>0</v>
      </c>
      <c r="S38" s="377">
        <f t="shared" si="46"/>
        <v>0</v>
      </c>
      <c r="T38" s="377">
        <f t="shared" si="46"/>
        <v>0</v>
      </c>
      <c r="U38" s="377">
        <f t="shared" si="46"/>
        <v>280000</v>
      </c>
      <c r="V38" s="377">
        <f t="shared" si="46"/>
        <v>329391</v>
      </c>
      <c r="W38" s="377">
        <f t="shared" si="46"/>
        <v>2063239</v>
      </c>
      <c r="X38" s="377">
        <f t="shared" si="46"/>
        <v>110000</v>
      </c>
      <c r="Y38" s="377">
        <f t="shared" si="46"/>
        <v>0</v>
      </c>
      <c r="Z38" s="377">
        <f t="shared" si="46"/>
        <v>0</v>
      </c>
      <c r="AA38" s="377">
        <f t="shared" si="46"/>
        <v>0</v>
      </c>
      <c r="AB38" s="377">
        <f t="shared" si="46"/>
        <v>0</v>
      </c>
      <c r="AC38" s="377">
        <f>SUM(AC29:AC37)</f>
        <v>2782630</v>
      </c>
      <c r="AD38" s="377">
        <f t="shared" ref="AD38:AN38" si="47">SUM(AD29:AD37)</f>
        <v>0</v>
      </c>
      <c r="AE38" s="377">
        <f t="shared" si="47"/>
        <v>0</v>
      </c>
      <c r="AF38" s="377">
        <f t="shared" si="47"/>
        <v>0</v>
      </c>
      <c r="AG38" s="377">
        <f t="shared" si="47"/>
        <v>280000</v>
      </c>
      <c r="AH38" s="377">
        <f t="shared" si="47"/>
        <v>329391</v>
      </c>
      <c r="AI38" s="377">
        <f t="shared" si="47"/>
        <v>2063239</v>
      </c>
      <c r="AJ38" s="377">
        <f t="shared" si="47"/>
        <v>110000</v>
      </c>
      <c r="AK38" s="377">
        <f t="shared" si="47"/>
        <v>0</v>
      </c>
      <c r="AL38" s="377">
        <f t="shared" si="47"/>
        <v>0</v>
      </c>
      <c r="AM38" s="377">
        <f t="shared" si="47"/>
        <v>0</v>
      </c>
      <c r="AN38" s="377">
        <f t="shared" si="47"/>
        <v>0</v>
      </c>
    </row>
    <row r="39" spans="1:40" s="347" customFormat="1" ht="26.4" x14ac:dyDescent="0.25">
      <c r="A39" s="374">
        <v>3241</v>
      </c>
      <c r="B39" s="366" t="s">
        <v>48</v>
      </c>
      <c r="C39" s="484">
        <f>SUM(D39:P39)</f>
        <v>1200</v>
      </c>
      <c r="D39" s="484"/>
      <c r="E39" s="484"/>
      <c r="F39" s="484"/>
      <c r="G39" s="484"/>
      <c r="H39" s="484"/>
      <c r="I39" s="484">
        <v>1200</v>
      </c>
      <c r="J39" s="484"/>
      <c r="K39" s="375"/>
      <c r="L39" s="375"/>
      <c r="M39" s="375"/>
      <c r="N39" s="375"/>
      <c r="O39" s="375"/>
      <c r="P39" s="375"/>
      <c r="Q39" s="375">
        <f>SUM(R39:AB39)</f>
        <v>0</v>
      </c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>
        <f>SUM(AD39:AN39)</f>
        <v>0</v>
      </c>
      <c r="AD39" s="375"/>
      <c r="AE39" s="375"/>
      <c r="AF39" s="375"/>
      <c r="AG39" s="375"/>
      <c r="AH39" s="375"/>
      <c r="AI39" s="375"/>
      <c r="AJ39" s="375">
        <v>0</v>
      </c>
      <c r="AK39" s="375"/>
      <c r="AL39" s="375"/>
      <c r="AM39" s="375"/>
      <c r="AN39" s="375"/>
    </row>
    <row r="40" spans="1:40" s="347" customFormat="1" ht="13.2" x14ac:dyDescent="0.25">
      <c r="A40" s="365">
        <v>324</v>
      </c>
      <c r="B40" s="376"/>
      <c r="C40" s="485">
        <f>SUM(C39)</f>
        <v>1200</v>
      </c>
      <c r="D40" s="485">
        <f t="shared" ref="D40:N40" si="48">SUM(D39)</f>
        <v>0</v>
      </c>
      <c r="E40" s="485">
        <f t="shared" ref="E40" si="49">SUM(E39)</f>
        <v>0</v>
      </c>
      <c r="F40" s="485">
        <f t="shared" si="48"/>
        <v>0</v>
      </c>
      <c r="G40" s="485">
        <f t="shared" si="48"/>
        <v>0</v>
      </c>
      <c r="H40" s="485">
        <f t="shared" si="48"/>
        <v>0</v>
      </c>
      <c r="I40" s="485">
        <f t="shared" si="48"/>
        <v>1200</v>
      </c>
      <c r="J40" s="485">
        <f t="shared" ref="J40" si="50">SUM(J39)</f>
        <v>0</v>
      </c>
      <c r="K40" s="377">
        <f t="shared" si="48"/>
        <v>0</v>
      </c>
      <c r="L40" s="377">
        <f t="shared" si="48"/>
        <v>0</v>
      </c>
      <c r="M40" s="377">
        <f t="shared" si="48"/>
        <v>0</v>
      </c>
      <c r="N40" s="377">
        <f t="shared" si="48"/>
        <v>0</v>
      </c>
      <c r="O40" s="377">
        <f t="shared" ref="O40:P40" si="51">SUM(O39)</f>
        <v>0</v>
      </c>
      <c r="P40" s="377">
        <f t="shared" si="51"/>
        <v>0</v>
      </c>
      <c r="Q40" s="377">
        <f>SUM(Q39)</f>
        <v>0</v>
      </c>
      <c r="R40" s="377">
        <f t="shared" ref="R40:AB40" si="52">SUM(R39)</f>
        <v>0</v>
      </c>
      <c r="S40" s="377">
        <f t="shared" si="52"/>
        <v>0</v>
      </c>
      <c r="T40" s="377">
        <f t="shared" si="52"/>
        <v>0</v>
      </c>
      <c r="U40" s="377">
        <f t="shared" si="52"/>
        <v>0</v>
      </c>
      <c r="V40" s="377">
        <f t="shared" si="52"/>
        <v>0</v>
      </c>
      <c r="W40" s="377">
        <f t="shared" si="52"/>
        <v>0</v>
      </c>
      <c r="X40" s="377">
        <f t="shared" si="52"/>
        <v>0</v>
      </c>
      <c r="Y40" s="377">
        <f t="shared" si="52"/>
        <v>0</v>
      </c>
      <c r="Z40" s="377">
        <f t="shared" si="52"/>
        <v>0</v>
      </c>
      <c r="AA40" s="377">
        <f t="shared" si="52"/>
        <v>0</v>
      </c>
      <c r="AB40" s="377">
        <f t="shared" si="52"/>
        <v>0</v>
      </c>
      <c r="AC40" s="377">
        <f>SUM(AC39)</f>
        <v>0</v>
      </c>
      <c r="AD40" s="377">
        <f t="shared" ref="AD40:AN40" si="53">SUM(AD39)</f>
        <v>0</v>
      </c>
      <c r="AE40" s="377">
        <f t="shared" si="53"/>
        <v>0</v>
      </c>
      <c r="AF40" s="377">
        <f t="shared" si="53"/>
        <v>0</v>
      </c>
      <c r="AG40" s="377">
        <f t="shared" si="53"/>
        <v>0</v>
      </c>
      <c r="AH40" s="377">
        <f t="shared" si="53"/>
        <v>0</v>
      </c>
      <c r="AI40" s="377">
        <f t="shared" si="53"/>
        <v>0</v>
      </c>
      <c r="AJ40" s="377">
        <f t="shared" si="53"/>
        <v>0</v>
      </c>
      <c r="AK40" s="377">
        <f t="shared" si="53"/>
        <v>0</v>
      </c>
      <c r="AL40" s="377">
        <f t="shared" si="53"/>
        <v>0</v>
      </c>
      <c r="AM40" s="377">
        <f t="shared" si="53"/>
        <v>0</v>
      </c>
      <c r="AN40" s="377">
        <f t="shared" si="53"/>
        <v>0</v>
      </c>
    </row>
    <row r="41" spans="1:40" s="347" customFormat="1" ht="13.2" x14ac:dyDescent="0.25">
      <c r="A41" s="374">
        <v>3291</v>
      </c>
      <c r="B41" s="366" t="s">
        <v>49</v>
      </c>
      <c r="C41" s="484">
        <f t="shared" ref="C41:C47" si="54">SUM(D41:P41)</f>
        <v>73000</v>
      </c>
      <c r="D41" s="484"/>
      <c r="E41" s="484"/>
      <c r="F41" s="484"/>
      <c r="G41" s="484"/>
      <c r="H41" s="484"/>
      <c r="I41" s="484">
        <v>73000</v>
      </c>
      <c r="J41" s="484"/>
      <c r="K41" s="375"/>
      <c r="L41" s="375"/>
      <c r="M41" s="375"/>
      <c r="N41" s="375"/>
      <c r="O41" s="375"/>
      <c r="P41" s="375"/>
      <c r="Q41" s="375">
        <f t="shared" ref="Q41:Q51" si="55">SUM(R41:AB41)</f>
        <v>59000</v>
      </c>
      <c r="R41" s="375"/>
      <c r="S41" s="375"/>
      <c r="T41" s="375"/>
      <c r="U41" s="375"/>
      <c r="V41" s="375">
        <v>59000</v>
      </c>
      <c r="W41" s="375"/>
      <c r="X41" s="375"/>
      <c r="Y41" s="375"/>
      <c r="Z41" s="375"/>
      <c r="AA41" s="375"/>
      <c r="AB41" s="375"/>
      <c r="AC41" s="375">
        <f t="shared" ref="AC41:AC47" si="56">SUM(AD41:AN41)</f>
        <v>59000</v>
      </c>
      <c r="AD41" s="375"/>
      <c r="AE41" s="375"/>
      <c r="AF41" s="375"/>
      <c r="AG41" s="375"/>
      <c r="AH41" s="375">
        <v>59000</v>
      </c>
      <c r="AI41" s="375"/>
      <c r="AJ41" s="375"/>
      <c r="AK41" s="375"/>
      <c r="AL41" s="375"/>
      <c r="AM41" s="375"/>
      <c r="AN41" s="375"/>
    </row>
    <row r="42" spans="1:40" s="347" customFormat="1" ht="13.2" x14ac:dyDescent="0.25">
      <c r="A42" s="374">
        <v>3292</v>
      </c>
      <c r="B42" s="366" t="s">
        <v>50</v>
      </c>
      <c r="C42" s="484">
        <f t="shared" si="54"/>
        <v>302000</v>
      </c>
      <c r="D42" s="484">
        <v>40000</v>
      </c>
      <c r="E42" s="484"/>
      <c r="F42" s="484"/>
      <c r="G42" s="484"/>
      <c r="H42" s="484">
        <v>180000</v>
      </c>
      <c r="I42" s="484">
        <v>42000</v>
      </c>
      <c r="J42" s="484"/>
      <c r="K42" s="375">
        <v>40000</v>
      </c>
      <c r="L42" s="375"/>
      <c r="M42" s="375"/>
      <c r="N42" s="375"/>
      <c r="O42" s="375"/>
      <c r="P42" s="375"/>
      <c r="Q42" s="375">
        <f t="shared" si="55"/>
        <v>300000</v>
      </c>
      <c r="R42" s="375"/>
      <c r="S42" s="375"/>
      <c r="T42" s="375"/>
      <c r="U42" s="375">
        <v>290000</v>
      </c>
      <c r="V42" s="375">
        <v>10000</v>
      </c>
      <c r="W42" s="375"/>
      <c r="X42" s="375"/>
      <c r="Y42" s="375"/>
      <c r="Z42" s="375"/>
      <c r="AA42" s="375"/>
      <c r="AB42" s="375"/>
      <c r="AC42" s="375">
        <f t="shared" si="56"/>
        <v>300000</v>
      </c>
      <c r="AD42" s="375"/>
      <c r="AE42" s="375"/>
      <c r="AF42" s="375"/>
      <c r="AG42" s="375">
        <v>290000</v>
      </c>
      <c r="AH42" s="375">
        <v>10000</v>
      </c>
      <c r="AI42" s="375"/>
      <c r="AJ42" s="375"/>
      <c r="AK42" s="375"/>
      <c r="AL42" s="375"/>
      <c r="AM42" s="375"/>
      <c r="AN42" s="375"/>
    </row>
    <row r="43" spans="1:40" s="347" customFormat="1" ht="13.2" x14ac:dyDescent="0.25">
      <c r="A43" s="482">
        <v>3293</v>
      </c>
      <c r="B43" s="487" t="s">
        <v>51</v>
      </c>
      <c r="C43" s="484">
        <f t="shared" si="54"/>
        <v>25000</v>
      </c>
      <c r="D43" s="484"/>
      <c r="E43" s="484"/>
      <c r="F43" s="484"/>
      <c r="G43" s="484"/>
      <c r="H43" s="484"/>
      <c r="I43" s="484">
        <v>25000</v>
      </c>
      <c r="J43" s="484"/>
      <c r="K43" s="375"/>
      <c r="L43" s="375"/>
      <c r="M43" s="375"/>
      <c r="N43" s="375"/>
      <c r="O43" s="375"/>
      <c r="P43" s="375"/>
      <c r="Q43" s="375">
        <f t="shared" si="55"/>
        <v>10000</v>
      </c>
      <c r="R43" s="375"/>
      <c r="S43" s="375"/>
      <c r="T43" s="375"/>
      <c r="U43" s="375"/>
      <c r="V43" s="375">
        <v>10000</v>
      </c>
      <c r="W43" s="375"/>
      <c r="X43" s="375"/>
      <c r="Y43" s="375"/>
      <c r="Z43" s="375"/>
      <c r="AA43" s="375"/>
      <c r="AB43" s="375"/>
      <c r="AC43" s="375">
        <f t="shared" si="56"/>
        <v>10000</v>
      </c>
      <c r="AD43" s="375"/>
      <c r="AE43" s="375"/>
      <c r="AF43" s="375"/>
      <c r="AG43" s="375"/>
      <c r="AH43" s="375">
        <v>10000</v>
      </c>
      <c r="AI43" s="375"/>
      <c r="AJ43" s="375"/>
      <c r="AK43" s="375"/>
      <c r="AL43" s="375"/>
      <c r="AM43" s="375"/>
      <c r="AN43" s="375"/>
    </row>
    <row r="44" spans="1:40" s="347" customFormat="1" ht="13.2" x14ac:dyDescent="0.25">
      <c r="A44" s="374">
        <v>3294</v>
      </c>
      <c r="B44" s="366" t="s">
        <v>52</v>
      </c>
      <c r="C44" s="484">
        <f t="shared" si="54"/>
        <v>55200</v>
      </c>
      <c r="D44" s="484"/>
      <c r="E44" s="484"/>
      <c r="F44" s="484"/>
      <c r="G44" s="484"/>
      <c r="H44" s="484"/>
      <c r="I44" s="484">
        <v>55200</v>
      </c>
      <c r="J44" s="484"/>
      <c r="K44" s="375"/>
      <c r="L44" s="375"/>
      <c r="M44" s="375"/>
      <c r="N44" s="375"/>
      <c r="O44" s="375"/>
      <c r="P44" s="375"/>
      <c r="Q44" s="375">
        <f t="shared" si="55"/>
        <v>65000</v>
      </c>
      <c r="R44" s="375"/>
      <c r="S44" s="375"/>
      <c r="T44" s="375"/>
      <c r="U44" s="375"/>
      <c r="V44" s="375">
        <v>65000</v>
      </c>
      <c r="W44" s="375"/>
      <c r="X44" s="375"/>
      <c r="Y44" s="375"/>
      <c r="Z44" s="375"/>
      <c r="AA44" s="375"/>
      <c r="AB44" s="375"/>
      <c r="AC44" s="375">
        <f t="shared" si="56"/>
        <v>65000</v>
      </c>
      <c r="AD44" s="375"/>
      <c r="AE44" s="375"/>
      <c r="AF44" s="375"/>
      <c r="AG44" s="375"/>
      <c r="AH44" s="375">
        <v>65000</v>
      </c>
      <c r="AI44" s="375"/>
      <c r="AJ44" s="375"/>
      <c r="AK44" s="375"/>
      <c r="AL44" s="375"/>
      <c r="AM44" s="375"/>
      <c r="AN44" s="375"/>
    </row>
    <row r="45" spans="1:40" s="347" customFormat="1" ht="13.2" x14ac:dyDescent="0.25">
      <c r="A45" s="374">
        <v>3295</v>
      </c>
      <c r="B45" s="366" t="s">
        <v>53</v>
      </c>
      <c r="C45" s="484">
        <f t="shared" si="54"/>
        <v>22000</v>
      </c>
      <c r="D45" s="484"/>
      <c r="E45" s="484"/>
      <c r="F45" s="484"/>
      <c r="G45" s="484"/>
      <c r="H45" s="484"/>
      <c r="I45" s="484">
        <v>22000</v>
      </c>
      <c r="J45" s="484"/>
      <c r="K45" s="375"/>
      <c r="L45" s="375"/>
      <c r="M45" s="375"/>
      <c r="N45" s="375"/>
      <c r="O45" s="375"/>
      <c r="P45" s="375"/>
      <c r="Q45" s="375">
        <f t="shared" si="55"/>
        <v>18460</v>
      </c>
      <c r="R45" s="375"/>
      <c r="S45" s="375"/>
      <c r="T45" s="375"/>
      <c r="U45" s="375"/>
      <c r="V45" s="375">
        <v>18460</v>
      </c>
      <c r="W45" s="375"/>
      <c r="X45" s="375"/>
      <c r="Y45" s="375"/>
      <c r="Z45" s="375"/>
      <c r="AA45" s="375"/>
      <c r="AB45" s="375"/>
      <c r="AC45" s="375">
        <f t="shared" si="56"/>
        <v>18460</v>
      </c>
      <c r="AD45" s="375"/>
      <c r="AE45" s="375"/>
      <c r="AF45" s="375"/>
      <c r="AG45" s="375"/>
      <c r="AH45" s="375">
        <v>18460</v>
      </c>
      <c r="AI45" s="375"/>
      <c r="AJ45" s="375"/>
      <c r="AK45" s="375"/>
      <c r="AL45" s="375"/>
      <c r="AM45" s="375"/>
      <c r="AN45" s="375"/>
    </row>
    <row r="46" spans="1:40" s="347" customFormat="1" ht="13.2" x14ac:dyDescent="0.25">
      <c r="A46" s="374">
        <v>3296</v>
      </c>
      <c r="B46" s="412" t="s">
        <v>420</v>
      </c>
      <c r="C46" s="484">
        <f t="shared" ref="C46" si="57">SUM(D46:P46)</f>
        <v>60000</v>
      </c>
      <c r="D46" s="484"/>
      <c r="E46" s="484"/>
      <c r="F46" s="484"/>
      <c r="G46" s="484"/>
      <c r="H46" s="484"/>
      <c r="I46" s="484">
        <v>60000</v>
      </c>
      <c r="J46" s="484"/>
      <c r="K46" s="375"/>
      <c r="L46" s="375"/>
      <c r="M46" s="375"/>
      <c r="N46" s="375"/>
      <c r="O46" s="375"/>
      <c r="P46" s="375"/>
      <c r="Q46" s="375">
        <f t="shared" ref="Q46" si="58">SUM(R46:AB46)</f>
        <v>0</v>
      </c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>
        <f t="shared" ref="AC46" si="59">SUM(AD46:AN46)</f>
        <v>0</v>
      </c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</row>
    <row r="47" spans="1:40" s="347" customFormat="1" ht="26.4" x14ac:dyDescent="0.25">
      <c r="A47" s="374">
        <v>3299</v>
      </c>
      <c r="B47" s="366" t="s">
        <v>54</v>
      </c>
      <c r="C47" s="484">
        <f t="shared" si="54"/>
        <v>17000</v>
      </c>
      <c r="D47" s="484"/>
      <c r="E47" s="484"/>
      <c r="F47" s="484"/>
      <c r="G47" s="484"/>
      <c r="H47" s="484"/>
      <c r="I47" s="484">
        <v>17000</v>
      </c>
      <c r="J47" s="484"/>
      <c r="K47" s="375"/>
      <c r="L47" s="375"/>
      <c r="M47" s="375"/>
      <c r="N47" s="375"/>
      <c r="O47" s="375"/>
      <c r="P47" s="375"/>
      <c r="Q47" s="375">
        <f t="shared" si="55"/>
        <v>4000</v>
      </c>
      <c r="R47" s="375"/>
      <c r="S47" s="375"/>
      <c r="T47" s="375"/>
      <c r="U47" s="375"/>
      <c r="V47" s="375">
        <v>4000</v>
      </c>
      <c r="W47" s="375"/>
      <c r="X47" s="375"/>
      <c r="Y47" s="375"/>
      <c r="Z47" s="375"/>
      <c r="AA47" s="375"/>
      <c r="AB47" s="375"/>
      <c r="AC47" s="375">
        <f t="shared" si="56"/>
        <v>4000</v>
      </c>
      <c r="AD47" s="375"/>
      <c r="AE47" s="375"/>
      <c r="AF47" s="375"/>
      <c r="AG47" s="375"/>
      <c r="AH47" s="375">
        <v>4000</v>
      </c>
      <c r="AI47" s="375"/>
      <c r="AJ47" s="375"/>
      <c r="AK47" s="375"/>
      <c r="AL47" s="375"/>
      <c r="AM47" s="375"/>
      <c r="AN47" s="375"/>
    </row>
    <row r="48" spans="1:40" s="347" customFormat="1" ht="13.2" x14ac:dyDescent="0.25">
      <c r="A48" s="365">
        <v>329</v>
      </c>
      <c r="B48" s="376"/>
      <c r="C48" s="485">
        <f>SUM(C41:C47)</f>
        <v>554200</v>
      </c>
      <c r="D48" s="485">
        <f t="shared" ref="D48:N48" si="60">SUM(D41:D47)</f>
        <v>40000</v>
      </c>
      <c r="E48" s="485">
        <f t="shared" ref="E48" si="61">SUM(E41:E47)</f>
        <v>0</v>
      </c>
      <c r="F48" s="485">
        <f t="shared" si="60"/>
        <v>0</v>
      </c>
      <c r="G48" s="485">
        <f t="shared" si="60"/>
        <v>0</v>
      </c>
      <c r="H48" s="485">
        <f t="shared" si="60"/>
        <v>180000</v>
      </c>
      <c r="I48" s="485">
        <f t="shared" si="60"/>
        <v>294200</v>
      </c>
      <c r="J48" s="485">
        <f t="shared" ref="J48" si="62">SUM(J41:J47)</f>
        <v>0</v>
      </c>
      <c r="K48" s="377">
        <f t="shared" si="60"/>
        <v>40000</v>
      </c>
      <c r="L48" s="377">
        <f t="shared" si="60"/>
        <v>0</v>
      </c>
      <c r="M48" s="377">
        <f t="shared" si="60"/>
        <v>0</v>
      </c>
      <c r="N48" s="377">
        <f t="shared" si="60"/>
        <v>0</v>
      </c>
      <c r="O48" s="377">
        <f t="shared" ref="O48:P48" si="63">SUM(O41:O47)</f>
        <v>0</v>
      </c>
      <c r="P48" s="377">
        <f t="shared" si="63"/>
        <v>0</v>
      </c>
      <c r="Q48" s="377">
        <f>SUM(Q41:Q47)</f>
        <v>456460</v>
      </c>
      <c r="R48" s="377">
        <f t="shared" ref="R48:AB48" si="64">SUM(R41:R47)</f>
        <v>0</v>
      </c>
      <c r="S48" s="377">
        <f t="shared" si="64"/>
        <v>0</v>
      </c>
      <c r="T48" s="377">
        <f t="shared" si="64"/>
        <v>0</v>
      </c>
      <c r="U48" s="377">
        <f t="shared" si="64"/>
        <v>290000</v>
      </c>
      <c r="V48" s="377">
        <f t="shared" si="64"/>
        <v>166460</v>
      </c>
      <c r="W48" s="377">
        <f t="shared" si="64"/>
        <v>0</v>
      </c>
      <c r="X48" s="377">
        <f t="shared" si="64"/>
        <v>0</v>
      </c>
      <c r="Y48" s="377">
        <f t="shared" si="64"/>
        <v>0</v>
      </c>
      <c r="Z48" s="377">
        <f t="shared" si="64"/>
        <v>0</v>
      </c>
      <c r="AA48" s="377">
        <f t="shared" si="64"/>
        <v>0</v>
      </c>
      <c r="AB48" s="377">
        <f t="shared" si="64"/>
        <v>0</v>
      </c>
      <c r="AC48" s="377">
        <f>SUM(AC41:AC47)</f>
        <v>456460</v>
      </c>
      <c r="AD48" s="377">
        <f t="shared" ref="AD48:AN48" si="65">SUM(AD41:AD47)</f>
        <v>0</v>
      </c>
      <c r="AE48" s="377">
        <f t="shared" si="65"/>
        <v>0</v>
      </c>
      <c r="AF48" s="377">
        <f t="shared" si="65"/>
        <v>0</v>
      </c>
      <c r="AG48" s="377">
        <f t="shared" si="65"/>
        <v>290000</v>
      </c>
      <c r="AH48" s="377">
        <f t="shared" si="65"/>
        <v>166460</v>
      </c>
      <c r="AI48" s="377">
        <f t="shared" si="65"/>
        <v>0</v>
      </c>
      <c r="AJ48" s="377">
        <f t="shared" si="65"/>
        <v>0</v>
      </c>
      <c r="AK48" s="377">
        <f t="shared" si="65"/>
        <v>0</v>
      </c>
      <c r="AL48" s="377">
        <f t="shared" si="65"/>
        <v>0</v>
      </c>
      <c r="AM48" s="377">
        <f t="shared" si="65"/>
        <v>0</v>
      </c>
      <c r="AN48" s="377">
        <f t="shared" si="65"/>
        <v>0</v>
      </c>
    </row>
    <row r="49" spans="1:40" s="347" customFormat="1" ht="26.4" x14ac:dyDescent="0.25">
      <c r="A49" s="374">
        <v>3431</v>
      </c>
      <c r="B49" s="366" t="s">
        <v>55</v>
      </c>
      <c r="C49" s="484">
        <f t="shared" ref="C49:C56" si="66">SUM(D49:P49)</f>
        <v>24950</v>
      </c>
      <c r="D49" s="484"/>
      <c r="E49" s="484"/>
      <c r="F49" s="484"/>
      <c r="G49" s="484"/>
      <c r="H49" s="484"/>
      <c r="I49" s="484">
        <v>24950</v>
      </c>
      <c r="J49" s="484"/>
      <c r="K49" s="375"/>
      <c r="L49" s="375"/>
      <c r="M49" s="375"/>
      <c r="N49" s="375"/>
      <c r="O49" s="375"/>
      <c r="P49" s="375"/>
      <c r="Q49" s="375">
        <f t="shared" si="55"/>
        <v>22950</v>
      </c>
      <c r="R49" s="375"/>
      <c r="S49" s="375"/>
      <c r="T49" s="375"/>
      <c r="U49" s="375"/>
      <c r="V49" s="375">
        <v>22950</v>
      </c>
      <c r="W49" s="375"/>
      <c r="X49" s="375"/>
      <c r="Y49" s="375"/>
      <c r="Z49" s="375"/>
      <c r="AA49" s="375"/>
      <c r="AB49" s="375"/>
      <c r="AC49" s="375">
        <f t="shared" ref="AC49:AC56" si="67">SUM(AD49:AN49)</f>
        <v>22950</v>
      </c>
      <c r="AD49" s="375"/>
      <c r="AE49" s="375"/>
      <c r="AF49" s="375"/>
      <c r="AG49" s="375"/>
      <c r="AH49" s="375">
        <v>22950</v>
      </c>
      <c r="AI49" s="375"/>
      <c r="AJ49" s="375"/>
      <c r="AK49" s="375"/>
      <c r="AL49" s="375"/>
      <c r="AM49" s="375"/>
      <c r="AN49" s="375"/>
    </row>
    <row r="50" spans="1:40" s="347" customFormat="1" ht="13.2" x14ac:dyDescent="0.25">
      <c r="A50" s="374">
        <v>3432</v>
      </c>
      <c r="B50" s="366" t="s">
        <v>397</v>
      </c>
      <c r="C50" s="484">
        <f t="shared" si="66"/>
        <v>2650</v>
      </c>
      <c r="D50" s="484"/>
      <c r="E50" s="484"/>
      <c r="F50" s="484"/>
      <c r="G50" s="484"/>
      <c r="H50" s="484"/>
      <c r="I50" s="484">
        <v>2650</v>
      </c>
      <c r="J50" s="484"/>
      <c r="K50" s="375"/>
      <c r="L50" s="375"/>
      <c r="M50" s="375"/>
      <c r="N50" s="375"/>
      <c r="O50" s="375"/>
      <c r="P50" s="375"/>
      <c r="Q50" s="375">
        <f t="shared" si="55"/>
        <v>2000</v>
      </c>
      <c r="R50" s="375"/>
      <c r="S50" s="375"/>
      <c r="T50" s="375"/>
      <c r="U50" s="375"/>
      <c r="V50" s="375">
        <v>2000</v>
      </c>
      <c r="W50" s="375"/>
      <c r="X50" s="375"/>
      <c r="Y50" s="375"/>
      <c r="Z50" s="375"/>
      <c r="AA50" s="375"/>
      <c r="AB50" s="375"/>
      <c r="AC50" s="375">
        <f t="shared" si="67"/>
        <v>2000</v>
      </c>
      <c r="AD50" s="375"/>
      <c r="AE50" s="375"/>
      <c r="AF50" s="375"/>
      <c r="AG50" s="375"/>
      <c r="AH50" s="375">
        <v>2000</v>
      </c>
      <c r="AI50" s="375"/>
      <c r="AJ50" s="375"/>
      <c r="AK50" s="375"/>
      <c r="AL50" s="375"/>
      <c r="AM50" s="375"/>
      <c r="AN50" s="375"/>
    </row>
    <row r="51" spans="1:40" s="347" customFormat="1" ht="13.2" x14ac:dyDescent="0.25">
      <c r="A51" s="374">
        <v>3433</v>
      </c>
      <c r="B51" s="412" t="s">
        <v>276</v>
      </c>
      <c r="C51" s="375">
        <f t="shared" si="66"/>
        <v>400</v>
      </c>
      <c r="D51" s="375"/>
      <c r="E51" s="375"/>
      <c r="F51" s="375"/>
      <c r="G51" s="375"/>
      <c r="H51" s="375"/>
      <c r="I51" s="484">
        <v>400</v>
      </c>
      <c r="J51" s="375"/>
      <c r="K51" s="375"/>
      <c r="L51" s="375"/>
      <c r="M51" s="375"/>
      <c r="N51" s="375"/>
      <c r="O51" s="375"/>
      <c r="P51" s="375"/>
      <c r="Q51" s="375">
        <f t="shared" si="55"/>
        <v>50</v>
      </c>
      <c r="R51" s="375"/>
      <c r="S51" s="375"/>
      <c r="T51" s="375"/>
      <c r="U51" s="375"/>
      <c r="V51" s="375">
        <v>50</v>
      </c>
      <c r="W51" s="375"/>
      <c r="X51" s="375"/>
      <c r="Y51" s="375"/>
      <c r="Z51" s="375"/>
      <c r="AA51" s="375"/>
      <c r="AB51" s="375"/>
      <c r="AC51" s="375">
        <f t="shared" si="67"/>
        <v>50</v>
      </c>
      <c r="AD51" s="375"/>
      <c r="AE51" s="375"/>
      <c r="AF51" s="375"/>
      <c r="AG51" s="375"/>
      <c r="AH51" s="375">
        <v>50</v>
      </c>
      <c r="AI51" s="375"/>
      <c r="AJ51" s="375"/>
      <c r="AK51" s="375"/>
      <c r="AL51" s="375"/>
      <c r="AM51" s="375"/>
      <c r="AN51" s="375"/>
    </row>
    <row r="52" spans="1:40" s="347" customFormat="1" ht="13.2" x14ac:dyDescent="0.25">
      <c r="A52" s="365">
        <v>343</v>
      </c>
      <c r="B52" s="376"/>
      <c r="C52" s="377">
        <f t="shared" si="66"/>
        <v>28000</v>
      </c>
      <c r="D52" s="377">
        <f t="shared" ref="D52:N52" si="68">SUM(D45:D47)</f>
        <v>0</v>
      </c>
      <c r="E52" s="377">
        <f t="shared" ref="E52" si="69">SUM(E45:E47)</f>
        <v>0</v>
      </c>
      <c r="F52" s="377">
        <f t="shared" si="68"/>
        <v>0</v>
      </c>
      <c r="G52" s="377">
        <f t="shared" si="68"/>
        <v>0</v>
      </c>
      <c r="H52" s="377">
        <f t="shared" si="68"/>
        <v>0</v>
      </c>
      <c r="I52" s="485">
        <f>SUM(I49:I51)</f>
        <v>28000</v>
      </c>
      <c r="J52" s="377">
        <f>SUM(J49:J51)</f>
        <v>0</v>
      </c>
      <c r="K52" s="377">
        <f t="shared" si="68"/>
        <v>0</v>
      </c>
      <c r="L52" s="377">
        <f t="shared" si="68"/>
        <v>0</v>
      </c>
      <c r="M52" s="377">
        <f t="shared" si="68"/>
        <v>0</v>
      </c>
      <c r="N52" s="377">
        <f t="shared" si="68"/>
        <v>0</v>
      </c>
      <c r="O52" s="377">
        <f t="shared" ref="O52:P52" si="70">SUM(O45:O47)</f>
        <v>0</v>
      </c>
      <c r="P52" s="377">
        <f t="shared" si="70"/>
        <v>0</v>
      </c>
      <c r="Q52" s="377">
        <f t="shared" ref="Q52:Q56" si="71">SUM(R52:AB52)</f>
        <v>25000</v>
      </c>
      <c r="R52" s="377">
        <f t="shared" ref="R52:U52" si="72">SUM(R45:R47)</f>
        <v>0</v>
      </c>
      <c r="S52" s="377">
        <f t="shared" si="72"/>
        <v>0</v>
      </c>
      <c r="T52" s="377">
        <f t="shared" si="72"/>
        <v>0</v>
      </c>
      <c r="U52" s="377">
        <f t="shared" si="72"/>
        <v>0</v>
      </c>
      <c r="V52" s="377">
        <f>SUM(V49:V51)</f>
        <v>25000</v>
      </c>
      <c r="W52" s="377">
        <f t="shared" ref="W52:AB52" si="73">SUM(W45:W47)</f>
        <v>0</v>
      </c>
      <c r="X52" s="377">
        <f t="shared" si="73"/>
        <v>0</v>
      </c>
      <c r="Y52" s="377">
        <f t="shared" si="73"/>
        <v>0</v>
      </c>
      <c r="Z52" s="377">
        <f t="shared" si="73"/>
        <v>0</v>
      </c>
      <c r="AA52" s="377">
        <f t="shared" si="73"/>
        <v>0</v>
      </c>
      <c r="AB52" s="377">
        <f t="shared" si="73"/>
        <v>0</v>
      </c>
      <c r="AC52" s="377">
        <f t="shared" si="67"/>
        <v>25000</v>
      </c>
      <c r="AD52" s="377">
        <f t="shared" ref="AD52:AG52" si="74">SUM(AD45:AD47)</f>
        <v>0</v>
      </c>
      <c r="AE52" s="377">
        <f t="shared" si="74"/>
        <v>0</v>
      </c>
      <c r="AF52" s="377">
        <f t="shared" si="74"/>
        <v>0</v>
      </c>
      <c r="AG52" s="377">
        <f t="shared" si="74"/>
        <v>0</v>
      </c>
      <c r="AH52" s="377">
        <f>SUM(AH49:AH51)</f>
        <v>25000</v>
      </c>
      <c r="AI52" s="377">
        <f t="shared" ref="AI52:AN52" si="75">SUM(AI45:AI47)</f>
        <v>0</v>
      </c>
      <c r="AJ52" s="377">
        <f t="shared" si="75"/>
        <v>0</v>
      </c>
      <c r="AK52" s="377">
        <f t="shared" si="75"/>
        <v>0</v>
      </c>
      <c r="AL52" s="377">
        <f t="shared" si="75"/>
        <v>0</v>
      </c>
      <c r="AM52" s="377">
        <f t="shared" si="75"/>
        <v>0</v>
      </c>
      <c r="AN52" s="377">
        <f t="shared" si="75"/>
        <v>0</v>
      </c>
    </row>
    <row r="53" spans="1:40" s="347" customFormat="1" ht="13.2" x14ac:dyDescent="0.25">
      <c r="A53" s="374">
        <v>3831</v>
      </c>
      <c r="B53" s="366" t="s">
        <v>391</v>
      </c>
      <c r="C53" s="375">
        <f t="shared" si="66"/>
        <v>400000</v>
      </c>
      <c r="D53" s="375"/>
      <c r="E53" s="375"/>
      <c r="F53" s="375"/>
      <c r="G53" s="375"/>
      <c r="H53" s="375"/>
      <c r="I53" s="484">
        <v>250000</v>
      </c>
      <c r="J53" s="375"/>
      <c r="K53" s="375"/>
      <c r="L53" s="375"/>
      <c r="M53" s="375"/>
      <c r="N53" s="484">
        <v>150000</v>
      </c>
      <c r="O53" s="375"/>
      <c r="P53" s="375"/>
      <c r="Q53" s="375">
        <f t="shared" si="71"/>
        <v>0</v>
      </c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>
        <f t="shared" si="67"/>
        <v>0</v>
      </c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</row>
    <row r="54" spans="1:40" s="347" customFormat="1" ht="13.2" x14ac:dyDescent="0.25">
      <c r="A54" s="365">
        <v>383</v>
      </c>
      <c r="B54" s="376"/>
      <c r="C54" s="377">
        <f t="shared" ref="C54" si="76">SUM(D54:P54)</f>
        <v>400000</v>
      </c>
      <c r="D54" s="377">
        <f t="shared" ref="D54:G54" si="77">SUM(D53)</f>
        <v>0</v>
      </c>
      <c r="E54" s="377">
        <f t="shared" si="77"/>
        <v>0</v>
      </c>
      <c r="F54" s="377">
        <f t="shared" si="77"/>
        <v>0</v>
      </c>
      <c r="G54" s="377">
        <f t="shared" si="77"/>
        <v>0</v>
      </c>
      <c r="H54" s="377">
        <f>SUM(H53)</f>
        <v>0</v>
      </c>
      <c r="I54" s="377">
        <f>SUM(I53)</f>
        <v>250000</v>
      </c>
      <c r="J54" s="377">
        <f t="shared" ref="J54:P54" si="78">SUM(J53)</f>
        <v>0</v>
      </c>
      <c r="K54" s="377">
        <f t="shared" si="78"/>
        <v>0</v>
      </c>
      <c r="L54" s="377">
        <f t="shared" si="78"/>
        <v>0</v>
      </c>
      <c r="M54" s="377">
        <f t="shared" si="78"/>
        <v>0</v>
      </c>
      <c r="N54" s="377">
        <f t="shared" si="78"/>
        <v>150000</v>
      </c>
      <c r="O54" s="377">
        <f t="shared" si="78"/>
        <v>0</v>
      </c>
      <c r="P54" s="377">
        <f t="shared" si="78"/>
        <v>0</v>
      </c>
      <c r="Q54" s="377">
        <f t="shared" ref="Q54" si="79">SUM(R54:AB54)</f>
        <v>292000</v>
      </c>
      <c r="R54" s="377">
        <f>SUM(R50)</f>
        <v>0</v>
      </c>
      <c r="S54" s="377">
        <f>SUM(S46:S48)</f>
        <v>0</v>
      </c>
      <c r="T54" s="377">
        <f>SUM(T46:T48)</f>
        <v>0</v>
      </c>
      <c r="U54" s="377">
        <f>SUM(U46:U48)</f>
        <v>290000</v>
      </c>
      <c r="V54" s="377">
        <f>SUM(V50)</f>
        <v>2000</v>
      </c>
      <c r="W54" s="377">
        <f t="shared" ref="W54:AB54" si="80">SUM(W46:W48)</f>
        <v>0</v>
      </c>
      <c r="X54" s="377">
        <f t="shared" si="80"/>
        <v>0</v>
      </c>
      <c r="Y54" s="377">
        <f t="shared" si="80"/>
        <v>0</v>
      </c>
      <c r="Z54" s="377">
        <f t="shared" si="80"/>
        <v>0</v>
      </c>
      <c r="AA54" s="377">
        <f t="shared" si="80"/>
        <v>0</v>
      </c>
      <c r="AB54" s="377">
        <f t="shared" si="80"/>
        <v>0</v>
      </c>
      <c r="AC54" s="377">
        <f t="shared" ref="AC54" si="81">SUM(AD54:AN54)</f>
        <v>292000</v>
      </c>
      <c r="AD54" s="377">
        <f>SUM(AD50)</f>
        <v>0</v>
      </c>
      <c r="AE54" s="377">
        <f>SUM(AE46:AE48)</f>
        <v>0</v>
      </c>
      <c r="AF54" s="377">
        <f>SUM(AF46:AF48)</f>
        <v>0</v>
      </c>
      <c r="AG54" s="377">
        <f>SUM(AG46:AG48)</f>
        <v>290000</v>
      </c>
      <c r="AH54" s="377">
        <f>SUM(AH50)</f>
        <v>2000</v>
      </c>
      <c r="AI54" s="377">
        <f t="shared" ref="AI54:AN54" si="82">SUM(AI46:AI48)</f>
        <v>0</v>
      </c>
      <c r="AJ54" s="377">
        <f t="shared" si="82"/>
        <v>0</v>
      </c>
      <c r="AK54" s="377">
        <f t="shared" si="82"/>
        <v>0</v>
      </c>
      <c r="AL54" s="377">
        <f t="shared" si="82"/>
        <v>0</v>
      </c>
      <c r="AM54" s="377">
        <f t="shared" si="82"/>
        <v>0</v>
      </c>
      <c r="AN54" s="377">
        <f t="shared" si="82"/>
        <v>0</v>
      </c>
    </row>
    <row r="55" spans="1:40" s="347" customFormat="1" ht="13.2" x14ac:dyDescent="0.25">
      <c r="A55" s="482">
        <v>4123</v>
      </c>
      <c r="B55" s="487" t="s">
        <v>77</v>
      </c>
      <c r="C55" s="375">
        <f t="shared" si="66"/>
        <v>22500</v>
      </c>
      <c r="D55" s="375"/>
      <c r="E55" s="375"/>
      <c r="F55" s="375"/>
      <c r="G55" s="375"/>
      <c r="H55" s="375"/>
      <c r="I55" s="484"/>
      <c r="J55" s="375"/>
      <c r="K55" s="375"/>
      <c r="L55" s="375"/>
      <c r="M55" s="375"/>
      <c r="N55" s="484"/>
      <c r="O55" s="375"/>
      <c r="P55" s="375">
        <v>22500</v>
      </c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</row>
    <row r="56" spans="1:40" s="347" customFormat="1" ht="13.2" x14ac:dyDescent="0.25">
      <c r="A56" s="365">
        <v>412</v>
      </c>
      <c r="B56" s="376"/>
      <c r="C56" s="377">
        <f t="shared" si="66"/>
        <v>22500</v>
      </c>
      <c r="D56" s="377">
        <f>SUM(D53)</f>
        <v>0</v>
      </c>
      <c r="E56" s="377">
        <f>SUM(E53)</f>
        <v>0</v>
      </c>
      <c r="F56" s="377">
        <f>SUM(F49:F51)</f>
        <v>0</v>
      </c>
      <c r="G56" s="377">
        <f>SUM(G49:G51)</f>
        <v>0</v>
      </c>
      <c r="H56" s="377">
        <f t="shared" ref="H56:M56" si="83">SUM(H55)</f>
        <v>0</v>
      </c>
      <c r="I56" s="377">
        <f t="shared" si="83"/>
        <v>0</v>
      </c>
      <c r="J56" s="377">
        <f t="shared" si="83"/>
        <v>0</v>
      </c>
      <c r="K56" s="377">
        <f t="shared" si="83"/>
        <v>0</v>
      </c>
      <c r="L56" s="377">
        <f t="shared" si="83"/>
        <v>0</v>
      </c>
      <c r="M56" s="377">
        <f t="shared" si="83"/>
        <v>0</v>
      </c>
      <c r="N56" s="377">
        <f>SUM(N55)</f>
        <v>0</v>
      </c>
      <c r="O56" s="377">
        <f>SUM(O49:O51)</f>
        <v>0</v>
      </c>
      <c r="P56" s="377">
        <f>SUM(P55)</f>
        <v>22500</v>
      </c>
      <c r="Q56" s="377">
        <f t="shared" si="71"/>
        <v>0</v>
      </c>
      <c r="R56" s="377">
        <f>SUM(R53)</f>
        <v>0</v>
      </c>
      <c r="S56" s="377">
        <f>SUM(S49:S51)</f>
        <v>0</v>
      </c>
      <c r="T56" s="377">
        <f>SUM(T49:T51)</f>
        <v>0</v>
      </c>
      <c r="U56" s="377">
        <f>SUM(U49:U51)</f>
        <v>0</v>
      </c>
      <c r="V56" s="377">
        <f>SUM(V53)</f>
        <v>0</v>
      </c>
      <c r="W56" s="377">
        <f t="shared" ref="W56:AB56" si="84">SUM(W49:W51)</f>
        <v>0</v>
      </c>
      <c r="X56" s="377">
        <f t="shared" si="84"/>
        <v>0</v>
      </c>
      <c r="Y56" s="377">
        <f t="shared" si="84"/>
        <v>0</v>
      </c>
      <c r="Z56" s="377">
        <f t="shared" si="84"/>
        <v>0</v>
      </c>
      <c r="AA56" s="377">
        <f t="shared" si="84"/>
        <v>0</v>
      </c>
      <c r="AB56" s="377">
        <f t="shared" si="84"/>
        <v>0</v>
      </c>
      <c r="AC56" s="377">
        <f t="shared" si="67"/>
        <v>0</v>
      </c>
      <c r="AD56" s="377">
        <f>SUM(AD53)</f>
        <v>0</v>
      </c>
      <c r="AE56" s="377">
        <f>SUM(AE49:AE51)</f>
        <v>0</v>
      </c>
      <c r="AF56" s="377">
        <f>SUM(AF49:AF51)</f>
        <v>0</v>
      </c>
      <c r="AG56" s="377">
        <f>SUM(AG49:AG51)</f>
        <v>0</v>
      </c>
      <c r="AH56" s="377">
        <f>SUM(AH53)</f>
        <v>0</v>
      </c>
      <c r="AI56" s="377">
        <f t="shared" ref="AI56:AN56" si="85">SUM(AI49:AI51)</f>
        <v>0</v>
      </c>
      <c r="AJ56" s="377">
        <f t="shared" si="85"/>
        <v>0</v>
      </c>
      <c r="AK56" s="377">
        <f t="shared" si="85"/>
        <v>0</v>
      </c>
      <c r="AL56" s="377">
        <f t="shared" si="85"/>
        <v>0</v>
      </c>
      <c r="AM56" s="377">
        <f t="shared" si="85"/>
        <v>0</v>
      </c>
      <c r="AN56" s="377">
        <f t="shared" si="85"/>
        <v>0</v>
      </c>
    </row>
    <row r="57" spans="1:40" ht="26.4" x14ac:dyDescent="0.25">
      <c r="A57" s="371" t="s">
        <v>22</v>
      </c>
      <c r="B57" s="372" t="s">
        <v>57</v>
      </c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</row>
    <row r="58" spans="1:40" ht="13.2" x14ac:dyDescent="0.25">
      <c r="A58" s="374">
        <v>3111</v>
      </c>
      <c r="B58" s="366" t="s">
        <v>24</v>
      </c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</row>
    <row r="59" spans="1:40" ht="13.2" x14ac:dyDescent="0.25">
      <c r="A59" s="374">
        <v>3121</v>
      </c>
      <c r="B59" s="366" t="s">
        <v>25</v>
      </c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</row>
    <row r="60" spans="1:40" ht="26.4" x14ac:dyDescent="0.25">
      <c r="A60" s="374">
        <v>3131</v>
      </c>
      <c r="B60" s="366" t="s">
        <v>26</v>
      </c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</row>
    <row r="61" spans="1:40" ht="26.4" x14ac:dyDescent="0.25">
      <c r="A61" s="374">
        <v>3132</v>
      </c>
      <c r="B61" s="366" t="s">
        <v>27</v>
      </c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</row>
    <row r="62" spans="1:40" ht="26.4" x14ac:dyDescent="0.25">
      <c r="A62" s="374">
        <v>3133</v>
      </c>
      <c r="B62" s="366" t="s">
        <v>28</v>
      </c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</row>
    <row r="63" spans="1:40" ht="13.2" x14ac:dyDescent="0.25">
      <c r="A63" s="374">
        <v>3211</v>
      </c>
      <c r="B63" s="366" t="s">
        <v>29</v>
      </c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</row>
    <row r="64" spans="1:40" ht="26.4" x14ac:dyDescent="0.25">
      <c r="A64" s="374">
        <v>3212</v>
      </c>
      <c r="B64" s="366" t="s">
        <v>30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</row>
    <row r="65" spans="1:40" ht="13.2" x14ac:dyDescent="0.25">
      <c r="A65" s="374">
        <v>3213</v>
      </c>
      <c r="B65" s="366" t="s">
        <v>31</v>
      </c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</row>
    <row r="66" spans="1:40" ht="26.4" x14ac:dyDescent="0.25">
      <c r="A66" s="374">
        <v>3214</v>
      </c>
      <c r="B66" s="366" t="s">
        <v>32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</row>
    <row r="67" spans="1:40" ht="26.4" x14ac:dyDescent="0.25">
      <c r="A67" s="374">
        <v>3221</v>
      </c>
      <c r="B67" s="366" t="s">
        <v>33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</row>
    <row r="68" spans="1:40" ht="13.2" x14ac:dyDescent="0.25">
      <c r="A68" s="374">
        <v>3222</v>
      </c>
      <c r="B68" s="366" t="s">
        <v>34</v>
      </c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</row>
    <row r="69" spans="1:40" ht="13.2" x14ac:dyDescent="0.25">
      <c r="A69" s="374">
        <v>3223</v>
      </c>
      <c r="B69" s="366" t="s">
        <v>35</v>
      </c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</row>
    <row r="70" spans="1:40" ht="26.4" x14ac:dyDescent="0.25">
      <c r="A70" s="374">
        <v>3224</v>
      </c>
      <c r="B70" s="366" t="s">
        <v>36</v>
      </c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5"/>
      <c r="AM70" s="375"/>
      <c r="AN70" s="375"/>
    </row>
    <row r="71" spans="1:40" ht="13.2" x14ac:dyDescent="0.25">
      <c r="A71" s="374">
        <v>3225</v>
      </c>
      <c r="B71" s="366" t="s">
        <v>37</v>
      </c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5"/>
      <c r="AM71" s="375"/>
      <c r="AN71" s="375"/>
    </row>
    <row r="72" spans="1:40" ht="26.4" x14ac:dyDescent="0.25">
      <c r="A72" s="374">
        <v>3227</v>
      </c>
      <c r="B72" s="366" t="s">
        <v>38</v>
      </c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5"/>
      <c r="AM72" s="375"/>
      <c r="AN72" s="375"/>
    </row>
    <row r="73" spans="1:40" ht="13.2" x14ac:dyDescent="0.25">
      <c r="A73" s="374">
        <v>3231</v>
      </c>
      <c r="B73" s="366" t="s">
        <v>39</v>
      </c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75"/>
      <c r="AN73" s="375"/>
    </row>
    <row r="74" spans="1:40" ht="26.4" x14ac:dyDescent="0.25">
      <c r="A74" s="374">
        <v>3232</v>
      </c>
      <c r="B74" s="366" t="s">
        <v>40</v>
      </c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375"/>
      <c r="AL74" s="375"/>
      <c r="AM74" s="375"/>
      <c r="AN74" s="375"/>
    </row>
    <row r="75" spans="1:40" ht="13.2" x14ac:dyDescent="0.25">
      <c r="A75" s="374">
        <v>3233</v>
      </c>
      <c r="B75" s="366" t="s">
        <v>41</v>
      </c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  <c r="AI75" s="375"/>
      <c r="AJ75" s="375"/>
      <c r="AK75" s="375"/>
      <c r="AL75" s="375"/>
      <c r="AM75" s="375"/>
      <c r="AN75" s="375"/>
    </row>
    <row r="76" spans="1:40" ht="13.2" x14ac:dyDescent="0.25">
      <c r="A76" s="374">
        <v>3234</v>
      </c>
      <c r="B76" s="366" t="s">
        <v>42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5"/>
      <c r="AN76" s="375"/>
    </row>
    <row r="77" spans="1:40" ht="13.2" x14ac:dyDescent="0.25">
      <c r="A77" s="374">
        <v>3235</v>
      </c>
      <c r="B77" s="366" t="s">
        <v>43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5"/>
      <c r="AN77" s="375"/>
    </row>
    <row r="78" spans="1:40" ht="13.2" x14ac:dyDescent="0.25">
      <c r="A78" s="374">
        <v>3236</v>
      </c>
      <c r="B78" s="366" t="s">
        <v>44</v>
      </c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5"/>
      <c r="AM78" s="375"/>
      <c r="AN78" s="375"/>
    </row>
    <row r="79" spans="1:40" ht="13.2" x14ac:dyDescent="0.25">
      <c r="A79" s="374">
        <v>3237</v>
      </c>
      <c r="B79" s="366" t="s">
        <v>45</v>
      </c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5"/>
      <c r="AN79" s="375"/>
    </row>
    <row r="80" spans="1:40" ht="13.2" x14ac:dyDescent="0.25">
      <c r="A80" s="374">
        <v>3238</v>
      </c>
      <c r="B80" s="366" t="s">
        <v>46</v>
      </c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</row>
    <row r="81" spans="1:40" ht="13.2" x14ac:dyDescent="0.25">
      <c r="A81" s="374">
        <v>3239</v>
      </c>
      <c r="B81" s="366" t="s">
        <v>47</v>
      </c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</row>
    <row r="82" spans="1:40" ht="13.2" x14ac:dyDescent="0.25">
      <c r="A82" s="374">
        <v>3291</v>
      </c>
      <c r="B82" s="366" t="s">
        <v>49</v>
      </c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5"/>
      <c r="AM82" s="375"/>
      <c r="AN82" s="375"/>
    </row>
    <row r="83" spans="1:40" ht="13.2" x14ac:dyDescent="0.25">
      <c r="A83" s="374">
        <v>3292</v>
      </c>
      <c r="B83" s="366" t="s">
        <v>50</v>
      </c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</row>
    <row r="84" spans="1:40" ht="13.2" x14ac:dyDescent="0.25">
      <c r="A84" s="374">
        <v>3293</v>
      </c>
      <c r="B84" s="366" t="s">
        <v>51</v>
      </c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5"/>
      <c r="AN84" s="375"/>
    </row>
    <row r="85" spans="1:40" ht="13.2" x14ac:dyDescent="0.25">
      <c r="A85" s="374">
        <v>3294</v>
      </c>
      <c r="B85" s="366" t="s">
        <v>52</v>
      </c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</row>
    <row r="86" spans="1:40" ht="13.2" x14ac:dyDescent="0.25">
      <c r="A86" s="374">
        <v>3295</v>
      </c>
      <c r="B86" s="366" t="s">
        <v>53</v>
      </c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  <c r="AM86" s="375"/>
      <c r="AN86" s="375"/>
    </row>
    <row r="87" spans="1:40" ht="26.4" x14ac:dyDescent="0.25">
      <c r="A87" s="374">
        <v>3299</v>
      </c>
      <c r="B87" s="366" t="s">
        <v>54</v>
      </c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</row>
    <row r="88" spans="1:40" ht="26.4" x14ac:dyDescent="0.25">
      <c r="A88" s="374">
        <v>3431</v>
      </c>
      <c r="B88" s="366" t="s">
        <v>55</v>
      </c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</row>
    <row r="89" spans="1:40" ht="26.4" x14ac:dyDescent="0.25">
      <c r="A89" s="374">
        <v>3434</v>
      </c>
      <c r="B89" s="366" t="s">
        <v>56</v>
      </c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5"/>
      <c r="AM89" s="375"/>
      <c r="AN89" s="375"/>
    </row>
    <row r="90" spans="1:40" s="354" customFormat="1" ht="13.2" x14ac:dyDescent="0.25">
      <c r="A90" s="371" t="s">
        <v>22</v>
      </c>
      <c r="B90" s="413" t="s">
        <v>58</v>
      </c>
      <c r="C90" s="373">
        <f>C92+C94+C98+C103+C106+C108</f>
        <v>838544</v>
      </c>
      <c r="D90" s="373">
        <f>D92+D94+D98+D103+D106+D108</f>
        <v>500000</v>
      </c>
      <c r="E90" s="373"/>
      <c r="F90" s="373">
        <f t="shared" ref="F90:N90" si="86">F92+F94+F108</f>
        <v>0</v>
      </c>
      <c r="G90" s="373">
        <f t="shared" si="86"/>
        <v>0</v>
      </c>
      <c r="H90" s="373">
        <f t="shared" si="86"/>
        <v>0</v>
      </c>
      <c r="I90" s="373">
        <f>I92+I94+I98+I103+I106+I108</f>
        <v>338544</v>
      </c>
      <c r="J90" s="373">
        <f>J92+J94+J98+J103+J108</f>
        <v>0</v>
      </c>
      <c r="K90" s="373">
        <f t="shared" si="86"/>
        <v>0</v>
      </c>
      <c r="L90" s="373">
        <f t="shared" si="86"/>
        <v>0</v>
      </c>
      <c r="M90" s="373">
        <f t="shared" si="86"/>
        <v>0</v>
      </c>
      <c r="N90" s="373">
        <f t="shared" si="86"/>
        <v>0</v>
      </c>
      <c r="O90" s="373">
        <f t="shared" ref="O90" si="87">O92+O94+O108</f>
        <v>0</v>
      </c>
      <c r="P90" s="373">
        <f t="shared" ref="P90" si="88">P92+P94+P98+P103+P108</f>
        <v>0</v>
      </c>
      <c r="Q90" s="373">
        <f>Q92+Q94+Q98+Q103+Q108</f>
        <v>678758</v>
      </c>
      <c r="R90" s="373">
        <f>R92+R94+R98+R103+R108</f>
        <v>500000</v>
      </c>
      <c r="S90" s="373">
        <f t="shared" ref="S90:U90" si="89">S92+S94+S108</f>
        <v>0</v>
      </c>
      <c r="T90" s="373">
        <f t="shared" si="89"/>
        <v>0</v>
      </c>
      <c r="U90" s="373">
        <f t="shared" si="89"/>
        <v>0</v>
      </c>
      <c r="V90" s="373">
        <f>V92+V94+V98+V103+V108</f>
        <v>178758</v>
      </c>
      <c r="W90" s="373">
        <f t="shared" ref="W90:AA90" si="90">W92+W94+W108</f>
        <v>0</v>
      </c>
      <c r="X90" s="373">
        <f t="shared" si="90"/>
        <v>0</v>
      </c>
      <c r="Y90" s="373">
        <f t="shared" si="90"/>
        <v>0</v>
      </c>
      <c r="Z90" s="373">
        <f t="shared" si="90"/>
        <v>0</v>
      </c>
      <c r="AA90" s="373">
        <f t="shared" si="90"/>
        <v>0</v>
      </c>
      <c r="AB90" s="373">
        <f t="shared" ref="AB90" si="91">AB92+AB94+AB98+AB103+AB108</f>
        <v>0</v>
      </c>
      <c r="AC90" s="373">
        <f>AC92+AC94+AC98+AC103+AC108</f>
        <v>539416</v>
      </c>
      <c r="AD90" s="373">
        <f>AD92+AD94+AD98+AD103+AD108</f>
        <v>500000</v>
      </c>
      <c r="AE90" s="373">
        <f t="shared" ref="AE90:AG90" si="92">AE92+AE94+AE108</f>
        <v>0</v>
      </c>
      <c r="AF90" s="373">
        <f t="shared" si="92"/>
        <v>0</v>
      </c>
      <c r="AG90" s="373">
        <f t="shared" si="92"/>
        <v>0</v>
      </c>
      <c r="AH90" s="373">
        <f>AH92+AH94+AH98+AH103+AH108</f>
        <v>39416</v>
      </c>
      <c r="AI90" s="373">
        <f t="shared" ref="AI90:AM90" si="93">AI92+AI94+AI108</f>
        <v>0</v>
      </c>
      <c r="AJ90" s="373">
        <f t="shared" si="93"/>
        <v>0</v>
      </c>
      <c r="AK90" s="373">
        <f t="shared" si="93"/>
        <v>0</v>
      </c>
      <c r="AL90" s="373">
        <f t="shared" si="93"/>
        <v>0</v>
      </c>
      <c r="AM90" s="373">
        <f t="shared" si="93"/>
        <v>0</v>
      </c>
      <c r="AN90" s="373">
        <f t="shared" ref="AN90" si="94">AN92+AN94+AN98+AN103+AN108</f>
        <v>0</v>
      </c>
    </row>
    <row r="91" spans="1:40" ht="13.2" x14ac:dyDescent="0.25">
      <c r="A91" s="374">
        <v>3111</v>
      </c>
      <c r="B91" s="366" t="s">
        <v>24</v>
      </c>
      <c r="C91" s="484">
        <f>SUM(D91:P91)</f>
        <v>625318</v>
      </c>
      <c r="D91" s="375">
        <v>425103</v>
      </c>
      <c r="E91" s="375"/>
      <c r="F91" s="375"/>
      <c r="G91" s="375"/>
      <c r="H91" s="375"/>
      <c r="I91" s="375">
        <v>200215</v>
      </c>
      <c r="J91" s="375"/>
      <c r="K91" s="375"/>
      <c r="L91" s="375"/>
      <c r="M91" s="375"/>
      <c r="N91" s="375"/>
      <c r="O91" s="375"/>
      <c r="P91" s="375"/>
      <c r="Q91" s="375">
        <f>SUM(R91:AB91)</f>
        <v>538188</v>
      </c>
      <c r="R91" s="375">
        <v>418088</v>
      </c>
      <c r="S91" s="375"/>
      <c r="T91" s="375"/>
      <c r="U91" s="375"/>
      <c r="V91" s="375">
        <v>120100</v>
      </c>
      <c r="W91" s="375"/>
      <c r="X91" s="375"/>
      <c r="Y91" s="375"/>
      <c r="Z91" s="375"/>
      <c r="AA91" s="375"/>
      <c r="AB91" s="375"/>
      <c r="AC91" s="375">
        <f>SUM(AD91:AN91)</f>
        <v>430388</v>
      </c>
      <c r="AD91" s="375">
        <v>418088</v>
      </c>
      <c r="AE91" s="375"/>
      <c r="AF91" s="375"/>
      <c r="AG91" s="375"/>
      <c r="AH91" s="375">
        <v>12300</v>
      </c>
      <c r="AI91" s="375"/>
      <c r="AJ91" s="375"/>
      <c r="AK91" s="375"/>
      <c r="AL91" s="375"/>
      <c r="AM91" s="375"/>
      <c r="AN91" s="375"/>
    </row>
    <row r="92" spans="1:40" ht="13.2" x14ac:dyDescent="0.25">
      <c r="A92" s="365">
        <v>311</v>
      </c>
      <c r="B92" s="376"/>
      <c r="C92" s="377">
        <f>SUM(C91)</f>
        <v>625318</v>
      </c>
      <c r="D92" s="377">
        <f t="shared" ref="D92:N92" si="95">SUM(D91)</f>
        <v>425103</v>
      </c>
      <c r="E92" s="377"/>
      <c r="F92" s="377">
        <f t="shared" si="95"/>
        <v>0</v>
      </c>
      <c r="G92" s="377">
        <f t="shared" si="95"/>
        <v>0</v>
      </c>
      <c r="H92" s="377">
        <f t="shared" si="95"/>
        <v>0</v>
      </c>
      <c r="I92" s="377">
        <f t="shared" si="95"/>
        <v>200215</v>
      </c>
      <c r="J92" s="377">
        <f t="shared" ref="J92" si="96">SUM(J91)</f>
        <v>0</v>
      </c>
      <c r="K92" s="377">
        <f t="shared" si="95"/>
        <v>0</v>
      </c>
      <c r="L92" s="377">
        <f t="shared" si="95"/>
        <v>0</v>
      </c>
      <c r="M92" s="377">
        <f t="shared" si="95"/>
        <v>0</v>
      </c>
      <c r="N92" s="377">
        <f t="shared" si="95"/>
        <v>0</v>
      </c>
      <c r="O92" s="377">
        <f t="shared" ref="O92:P92" si="97">SUM(O91)</f>
        <v>0</v>
      </c>
      <c r="P92" s="377">
        <f t="shared" si="97"/>
        <v>0</v>
      </c>
      <c r="Q92" s="377">
        <f>SUM(Q91)</f>
        <v>538188</v>
      </c>
      <c r="R92" s="377">
        <f t="shared" ref="R92:AB92" si="98">SUM(R91)</f>
        <v>418088</v>
      </c>
      <c r="S92" s="377">
        <f t="shared" si="98"/>
        <v>0</v>
      </c>
      <c r="T92" s="377">
        <f t="shared" si="98"/>
        <v>0</v>
      </c>
      <c r="U92" s="377">
        <f t="shared" si="98"/>
        <v>0</v>
      </c>
      <c r="V92" s="377">
        <f t="shared" si="98"/>
        <v>120100</v>
      </c>
      <c r="W92" s="377">
        <f t="shared" si="98"/>
        <v>0</v>
      </c>
      <c r="X92" s="377">
        <f t="shared" si="98"/>
        <v>0</v>
      </c>
      <c r="Y92" s="377">
        <f t="shared" si="98"/>
        <v>0</v>
      </c>
      <c r="Z92" s="377">
        <f t="shared" si="98"/>
        <v>0</v>
      </c>
      <c r="AA92" s="377">
        <f t="shared" si="98"/>
        <v>0</v>
      </c>
      <c r="AB92" s="377">
        <f t="shared" si="98"/>
        <v>0</v>
      </c>
      <c r="AC92" s="377">
        <f>SUM(AC91)</f>
        <v>430388</v>
      </c>
      <c r="AD92" s="377">
        <f t="shared" ref="AD92:AH92" si="99">SUM(AD91)</f>
        <v>418088</v>
      </c>
      <c r="AE92" s="377">
        <f t="shared" si="99"/>
        <v>0</v>
      </c>
      <c r="AF92" s="377">
        <f t="shared" si="99"/>
        <v>0</v>
      </c>
      <c r="AG92" s="377">
        <f t="shared" si="99"/>
        <v>0</v>
      </c>
      <c r="AH92" s="377">
        <f t="shared" si="99"/>
        <v>12300</v>
      </c>
      <c r="AI92" s="377">
        <f t="shared" ref="AI92:AN92" si="100">SUM(AI91)</f>
        <v>0</v>
      </c>
      <c r="AJ92" s="377">
        <f t="shared" si="100"/>
        <v>0</v>
      </c>
      <c r="AK92" s="377">
        <f t="shared" si="100"/>
        <v>0</v>
      </c>
      <c r="AL92" s="377">
        <f t="shared" si="100"/>
        <v>0</v>
      </c>
      <c r="AM92" s="377">
        <f t="shared" si="100"/>
        <v>0</v>
      </c>
      <c r="AN92" s="377">
        <f t="shared" si="100"/>
        <v>0</v>
      </c>
    </row>
    <row r="93" spans="1:40" ht="13.2" x14ac:dyDescent="0.25">
      <c r="A93" s="374">
        <v>3121</v>
      </c>
      <c r="B93" s="366" t="s">
        <v>25</v>
      </c>
      <c r="C93" s="375">
        <f>SUM(D93:P93)</f>
        <v>15000</v>
      </c>
      <c r="D93" s="375">
        <v>7500</v>
      </c>
      <c r="E93" s="375"/>
      <c r="F93" s="375"/>
      <c r="G93" s="375"/>
      <c r="H93" s="375"/>
      <c r="I93" s="375">
        <v>7500</v>
      </c>
      <c r="J93" s="375"/>
      <c r="K93" s="375"/>
      <c r="L93" s="375"/>
      <c r="M93" s="375"/>
      <c r="N93" s="375"/>
      <c r="O93" s="375"/>
      <c r="P93" s="375"/>
      <c r="Q93" s="375">
        <f>SUM(R93:AB93)</f>
        <v>12500</v>
      </c>
      <c r="R93" s="375">
        <v>7500</v>
      </c>
      <c r="S93" s="375"/>
      <c r="T93" s="375"/>
      <c r="U93" s="375"/>
      <c r="V93" s="375">
        <v>5000</v>
      </c>
      <c r="W93" s="375"/>
      <c r="X93" s="375"/>
      <c r="Y93" s="375"/>
      <c r="Z93" s="375"/>
      <c r="AA93" s="375"/>
      <c r="AB93" s="375"/>
      <c r="AC93" s="375">
        <f>SUM(AD93:AN93)</f>
        <v>12500</v>
      </c>
      <c r="AD93" s="375">
        <v>7500</v>
      </c>
      <c r="AE93" s="375"/>
      <c r="AF93" s="375"/>
      <c r="AG93" s="375"/>
      <c r="AH93" s="375">
        <v>5000</v>
      </c>
      <c r="AI93" s="375"/>
      <c r="AJ93" s="375"/>
      <c r="AK93" s="375"/>
      <c r="AL93" s="375"/>
      <c r="AM93" s="375"/>
      <c r="AN93" s="375"/>
    </row>
    <row r="94" spans="1:40" ht="13.2" x14ac:dyDescent="0.25">
      <c r="A94" s="365">
        <v>312</v>
      </c>
      <c r="B94" s="376"/>
      <c r="C94" s="377">
        <f>SUM(C93)</f>
        <v>15000</v>
      </c>
      <c r="D94" s="377">
        <f t="shared" ref="D94:N94" si="101">SUM(D93)</f>
        <v>7500</v>
      </c>
      <c r="E94" s="377"/>
      <c r="F94" s="377">
        <f t="shared" si="101"/>
        <v>0</v>
      </c>
      <c r="G94" s="377">
        <f t="shared" si="101"/>
        <v>0</v>
      </c>
      <c r="H94" s="377">
        <f t="shared" si="101"/>
        <v>0</v>
      </c>
      <c r="I94" s="377">
        <f t="shared" si="101"/>
        <v>7500</v>
      </c>
      <c r="J94" s="377">
        <f t="shared" ref="J94" si="102">SUM(J93)</f>
        <v>0</v>
      </c>
      <c r="K94" s="377">
        <f t="shared" si="101"/>
        <v>0</v>
      </c>
      <c r="L94" s="377">
        <f t="shared" si="101"/>
        <v>0</v>
      </c>
      <c r="M94" s="377">
        <f t="shared" si="101"/>
        <v>0</v>
      </c>
      <c r="N94" s="377">
        <f t="shared" si="101"/>
        <v>0</v>
      </c>
      <c r="O94" s="377">
        <f t="shared" ref="O94:P94" si="103">SUM(O93)</f>
        <v>0</v>
      </c>
      <c r="P94" s="377">
        <f t="shared" si="103"/>
        <v>0</v>
      </c>
      <c r="Q94" s="377">
        <f>SUM(Q93)</f>
        <v>12500</v>
      </c>
      <c r="R94" s="377">
        <f t="shared" ref="R94:AB94" si="104">SUM(R93)</f>
        <v>7500</v>
      </c>
      <c r="S94" s="377">
        <f t="shared" si="104"/>
        <v>0</v>
      </c>
      <c r="T94" s="377">
        <f t="shared" si="104"/>
        <v>0</v>
      </c>
      <c r="U94" s="377">
        <f t="shared" si="104"/>
        <v>0</v>
      </c>
      <c r="V94" s="377">
        <f t="shared" si="104"/>
        <v>5000</v>
      </c>
      <c r="W94" s="377">
        <f t="shared" si="104"/>
        <v>0</v>
      </c>
      <c r="X94" s="377">
        <f t="shared" si="104"/>
        <v>0</v>
      </c>
      <c r="Y94" s="377">
        <f t="shared" si="104"/>
        <v>0</v>
      </c>
      <c r="Z94" s="377">
        <f t="shared" si="104"/>
        <v>0</v>
      </c>
      <c r="AA94" s="377">
        <f t="shared" si="104"/>
        <v>0</v>
      </c>
      <c r="AB94" s="377">
        <f t="shared" si="104"/>
        <v>0</v>
      </c>
      <c r="AC94" s="377">
        <f>SUM(AC93)</f>
        <v>12500</v>
      </c>
      <c r="AD94" s="377">
        <f t="shared" ref="AD94:AH94" si="105">SUM(AD93)</f>
        <v>7500</v>
      </c>
      <c r="AE94" s="377">
        <f t="shared" si="105"/>
        <v>0</v>
      </c>
      <c r="AF94" s="377">
        <f t="shared" si="105"/>
        <v>0</v>
      </c>
      <c r="AG94" s="377">
        <f t="shared" si="105"/>
        <v>0</v>
      </c>
      <c r="AH94" s="377">
        <f t="shared" si="105"/>
        <v>5000</v>
      </c>
      <c r="AI94" s="377">
        <f t="shared" ref="AI94:AN94" si="106">SUM(AI93)</f>
        <v>0</v>
      </c>
      <c r="AJ94" s="377">
        <f t="shared" si="106"/>
        <v>0</v>
      </c>
      <c r="AK94" s="377">
        <f t="shared" si="106"/>
        <v>0</v>
      </c>
      <c r="AL94" s="377">
        <f t="shared" si="106"/>
        <v>0</v>
      </c>
      <c r="AM94" s="377">
        <f t="shared" si="106"/>
        <v>0</v>
      </c>
      <c r="AN94" s="377">
        <f t="shared" si="106"/>
        <v>0</v>
      </c>
    </row>
    <row r="95" spans="1:40" s="347" customFormat="1" ht="26.4" x14ac:dyDescent="0.25">
      <c r="A95" s="374">
        <v>3131</v>
      </c>
      <c r="B95" s="366" t="s">
        <v>26</v>
      </c>
      <c r="C95" s="375">
        <f t="shared" ref="C95:C102" si="107">SUM(D95:P95)</f>
        <v>0</v>
      </c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>
        <f t="shared" ref="Q95:Q101" si="108">SUM(R95:AB95)</f>
        <v>0</v>
      </c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>
        <f t="shared" ref="AC95:AC101" si="109">SUM(AD95:AN95)</f>
        <v>0</v>
      </c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</row>
    <row r="96" spans="1:40" s="347" customFormat="1" ht="26.4" x14ac:dyDescent="0.25">
      <c r="A96" s="374">
        <v>3132</v>
      </c>
      <c r="B96" s="366" t="s">
        <v>27</v>
      </c>
      <c r="C96" s="375">
        <f t="shared" si="107"/>
        <v>97962</v>
      </c>
      <c r="D96" s="375">
        <v>64897</v>
      </c>
      <c r="E96" s="375"/>
      <c r="F96" s="375"/>
      <c r="G96" s="375"/>
      <c r="H96" s="375"/>
      <c r="I96" s="375">
        <v>33065</v>
      </c>
      <c r="J96" s="375"/>
      <c r="K96" s="375"/>
      <c r="L96" s="375"/>
      <c r="M96" s="375"/>
      <c r="N96" s="375"/>
      <c r="O96" s="375"/>
      <c r="P96" s="375"/>
      <c r="Q96" s="375">
        <v>92570</v>
      </c>
      <c r="R96" s="375">
        <v>71912</v>
      </c>
      <c r="S96" s="375"/>
      <c r="T96" s="375"/>
      <c r="U96" s="375"/>
      <c r="V96" s="375">
        <v>20658</v>
      </c>
      <c r="W96" s="375"/>
      <c r="X96" s="375"/>
      <c r="Y96" s="375"/>
      <c r="Z96" s="375"/>
      <c r="AA96" s="375"/>
      <c r="AB96" s="375"/>
      <c r="AC96" s="375">
        <f t="shared" si="109"/>
        <v>74028</v>
      </c>
      <c r="AD96" s="375">
        <v>71912</v>
      </c>
      <c r="AE96" s="375"/>
      <c r="AF96" s="375"/>
      <c r="AG96" s="375"/>
      <c r="AH96" s="375">
        <v>2116</v>
      </c>
      <c r="AI96" s="375"/>
      <c r="AJ96" s="375"/>
      <c r="AK96" s="375"/>
      <c r="AL96" s="375"/>
      <c r="AM96" s="375"/>
      <c r="AN96" s="375"/>
    </row>
    <row r="97" spans="1:41" s="347" customFormat="1" ht="26.4" x14ac:dyDescent="0.25">
      <c r="A97" s="374">
        <v>3133</v>
      </c>
      <c r="B97" s="366" t="s">
        <v>28</v>
      </c>
      <c r="C97" s="375">
        <f t="shared" si="107"/>
        <v>0</v>
      </c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>
        <f t="shared" si="109"/>
        <v>0</v>
      </c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</row>
    <row r="98" spans="1:41" s="347" customFormat="1" ht="13.2" x14ac:dyDescent="0.25">
      <c r="A98" s="365">
        <v>313</v>
      </c>
      <c r="B98" s="376"/>
      <c r="C98" s="377">
        <f t="shared" si="107"/>
        <v>97962</v>
      </c>
      <c r="D98" s="377">
        <f>SUM(D96:D97)</f>
        <v>64897</v>
      </c>
      <c r="E98" s="377"/>
      <c r="F98" s="377">
        <f t="shared" ref="F98:N98" si="110">SUM(F94:F96)</f>
        <v>0</v>
      </c>
      <c r="G98" s="377">
        <f t="shared" si="110"/>
        <v>0</v>
      </c>
      <c r="H98" s="377">
        <f t="shared" si="110"/>
        <v>0</v>
      </c>
      <c r="I98" s="377">
        <f>SUM(I95:I97)</f>
        <v>33065</v>
      </c>
      <c r="J98" s="377">
        <f>SUM(J95:J97)</f>
        <v>0</v>
      </c>
      <c r="K98" s="377">
        <f t="shared" si="110"/>
        <v>0</v>
      </c>
      <c r="L98" s="377">
        <f t="shared" si="110"/>
        <v>0</v>
      </c>
      <c r="M98" s="377">
        <f t="shared" si="110"/>
        <v>0</v>
      </c>
      <c r="N98" s="377">
        <f t="shared" si="110"/>
        <v>0</v>
      </c>
      <c r="O98" s="377">
        <f t="shared" ref="O98" si="111">SUM(O94:O96)</f>
        <v>0</v>
      </c>
      <c r="P98" s="377">
        <f t="shared" ref="P98" si="112">SUM(P95:P97)</f>
        <v>0</v>
      </c>
      <c r="Q98" s="377">
        <f t="shared" si="108"/>
        <v>92570</v>
      </c>
      <c r="R98" s="377">
        <f>SUM(R96:R97)</f>
        <v>71912</v>
      </c>
      <c r="S98" s="377">
        <f t="shared" ref="S98:U98" si="113">SUM(S94:S96)</f>
        <v>0</v>
      </c>
      <c r="T98" s="377">
        <f t="shared" si="113"/>
        <v>0</v>
      </c>
      <c r="U98" s="377">
        <f t="shared" si="113"/>
        <v>0</v>
      </c>
      <c r="V98" s="377">
        <f>SUM(V95:V97)</f>
        <v>20658</v>
      </c>
      <c r="W98" s="377">
        <f t="shared" ref="W98:AA98" si="114">SUM(W94:W96)</f>
        <v>0</v>
      </c>
      <c r="X98" s="377">
        <f t="shared" si="114"/>
        <v>0</v>
      </c>
      <c r="Y98" s="377">
        <f t="shared" si="114"/>
        <v>0</v>
      </c>
      <c r="Z98" s="377">
        <f t="shared" si="114"/>
        <v>0</v>
      </c>
      <c r="AA98" s="377">
        <f t="shared" si="114"/>
        <v>0</v>
      </c>
      <c r="AB98" s="377">
        <f t="shared" ref="AB98" si="115">SUM(AB95:AB97)</f>
        <v>0</v>
      </c>
      <c r="AC98" s="377">
        <f t="shared" si="109"/>
        <v>74028</v>
      </c>
      <c r="AD98" s="377">
        <f>SUM(AD96:AD97)</f>
        <v>71912</v>
      </c>
      <c r="AE98" s="377">
        <f t="shared" ref="AE98:AG98" si="116">SUM(AE94:AE96)</f>
        <v>0</v>
      </c>
      <c r="AF98" s="377">
        <f t="shared" si="116"/>
        <v>0</v>
      </c>
      <c r="AG98" s="377">
        <f t="shared" si="116"/>
        <v>0</v>
      </c>
      <c r="AH98" s="377">
        <f>SUM(AH95:AH97)</f>
        <v>2116</v>
      </c>
      <c r="AI98" s="377">
        <f t="shared" ref="AI98:AM98" si="117">SUM(AI94:AI96)</f>
        <v>0</v>
      </c>
      <c r="AJ98" s="377">
        <f t="shared" si="117"/>
        <v>0</v>
      </c>
      <c r="AK98" s="377">
        <f t="shared" si="117"/>
        <v>0</v>
      </c>
      <c r="AL98" s="377">
        <f t="shared" si="117"/>
        <v>0</v>
      </c>
      <c r="AM98" s="377">
        <f t="shared" si="117"/>
        <v>0</v>
      </c>
      <c r="AN98" s="377">
        <f t="shared" ref="AN98" si="118">SUM(AN95:AN97)</f>
        <v>0</v>
      </c>
    </row>
    <row r="99" spans="1:41" s="347" customFormat="1" ht="13.2" x14ac:dyDescent="0.25">
      <c r="A99" s="374">
        <v>3211</v>
      </c>
      <c r="B99" s="412" t="s">
        <v>29</v>
      </c>
      <c r="C99" s="375">
        <f t="shared" si="107"/>
        <v>6000</v>
      </c>
      <c r="D99" s="377"/>
      <c r="E99" s="377"/>
      <c r="F99" s="377"/>
      <c r="G99" s="377"/>
      <c r="H99" s="377"/>
      <c r="I99" s="375">
        <v>6000</v>
      </c>
      <c r="J99" s="375"/>
      <c r="K99" s="377"/>
      <c r="L99" s="377"/>
      <c r="M99" s="377"/>
      <c r="N99" s="377"/>
      <c r="O99" s="377"/>
      <c r="P99" s="375"/>
      <c r="Q99" s="375">
        <f t="shared" ref="Q99:Q100" si="119">SUM(R99:AB99)</f>
        <v>6500</v>
      </c>
      <c r="R99" s="377"/>
      <c r="S99" s="377"/>
      <c r="T99" s="377"/>
      <c r="U99" s="377"/>
      <c r="V99" s="375">
        <v>6500</v>
      </c>
      <c r="W99" s="377"/>
      <c r="X99" s="377"/>
      <c r="Y99" s="377"/>
      <c r="Z99" s="377"/>
      <c r="AA99" s="377"/>
      <c r="AB99" s="375"/>
      <c r="AC99" s="375">
        <f t="shared" si="109"/>
        <v>0</v>
      </c>
      <c r="AD99" s="377"/>
      <c r="AE99" s="377"/>
      <c r="AF99" s="377"/>
      <c r="AG99" s="377"/>
      <c r="AH99" s="375"/>
      <c r="AI99" s="377"/>
      <c r="AJ99" s="377"/>
      <c r="AK99" s="377"/>
      <c r="AL99" s="377"/>
      <c r="AM99" s="377"/>
      <c r="AN99" s="375"/>
    </row>
    <row r="100" spans="1:41" s="347" customFormat="1" ht="26.4" x14ac:dyDescent="0.25">
      <c r="A100" s="374">
        <v>3212</v>
      </c>
      <c r="B100" s="366" t="s">
        <v>30</v>
      </c>
      <c r="C100" s="484">
        <f t="shared" ref="C100" si="120">SUM(D100:P100)</f>
        <v>49064</v>
      </c>
      <c r="D100" s="485">
        <v>2500</v>
      </c>
      <c r="E100" s="485"/>
      <c r="F100" s="485"/>
      <c r="G100" s="485"/>
      <c r="H100" s="485"/>
      <c r="I100" s="484">
        <v>46564</v>
      </c>
      <c r="J100" s="375"/>
      <c r="K100" s="377"/>
      <c r="L100" s="377"/>
      <c r="M100" s="377"/>
      <c r="N100" s="377"/>
      <c r="O100" s="377"/>
      <c r="P100" s="375"/>
      <c r="Q100" s="375">
        <f t="shared" si="119"/>
        <v>9000</v>
      </c>
      <c r="R100" s="377">
        <v>2500</v>
      </c>
      <c r="S100" s="377"/>
      <c r="T100" s="377"/>
      <c r="U100" s="377"/>
      <c r="V100" s="375">
        <v>6500</v>
      </c>
      <c r="W100" s="377"/>
      <c r="X100" s="377"/>
      <c r="Y100" s="377"/>
      <c r="Z100" s="377"/>
      <c r="AA100" s="377"/>
      <c r="AB100" s="375"/>
      <c r="AC100" s="375">
        <f t="shared" ref="AC100" si="121">SUM(AD100:AN100)</f>
        <v>2500</v>
      </c>
      <c r="AD100" s="377">
        <v>2500</v>
      </c>
      <c r="AE100" s="377"/>
      <c r="AF100" s="377"/>
      <c r="AG100" s="377"/>
      <c r="AH100" s="375"/>
      <c r="AI100" s="377"/>
      <c r="AJ100" s="377"/>
      <c r="AK100" s="377"/>
      <c r="AL100" s="377"/>
      <c r="AM100" s="377"/>
      <c r="AN100" s="375"/>
    </row>
    <row r="101" spans="1:41" s="347" customFormat="1" ht="13.2" x14ac:dyDescent="0.25">
      <c r="A101" s="374">
        <v>3213</v>
      </c>
      <c r="B101" s="366" t="s">
        <v>31</v>
      </c>
      <c r="C101" s="484">
        <f t="shared" si="107"/>
        <v>16000</v>
      </c>
      <c r="D101" s="485"/>
      <c r="E101" s="485"/>
      <c r="F101" s="485"/>
      <c r="G101" s="485"/>
      <c r="H101" s="485"/>
      <c r="I101" s="484">
        <v>16000</v>
      </c>
      <c r="J101" s="375"/>
      <c r="K101" s="377"/>
      <c r="L101" s="377"/>
      <c r="M101" s="377"/>
      <c r="N101" s="377"/>
      <c r="O101" s="377"/>
      <c r="P101" s="375"/>
      <c r="Q101" s="375">
        <f t="shared" si="108"/>
        <v>10000</v>
      </c>
      <c r="R101" s="377"/>
      <c r="S101" s="377"/>
      <c r="T101" s="377"/>
      <c r="U101" s="377"/>
      <c r="V101" s="375">
        <v>10000</v>
      </c>
      <c r="W101" s="377"/>
      <c r="X101" s="377"/>
      <c r="Y101" s="377"/>
      <c r="Z101" s="377"/>
      <c r="AA101" s="377"/>
      <c r="AB101" s="375"/>
      <c r="AC101" s="375">
        <f t="shared" si="109"/>
        <v>10000</v>
      </c>
      <c r="AD101" s="377"/>
      <c r="AE101" s="377"/>
      <c r="AF101" s="377"/>
      <c r="AG101" s="377"/>
      <c r="AH101" s="375">
        <v>10000</v>
      </c>
      <c r="AI101" s="377"/>
      <c r="AJ101" s="377"/>
      <c r="AK101" s="377"/>
      <c r="AL101" s="377"/>
      <c r="AM101" s="377"/>
      <c r="AN101" s="375"/>
    </row>
    <row r="102" spans="1:41" s="475" customFormat="1" ht="26.4" x14ac:dyDescent="0.25">
      <c r="A102" s="482">
        <v>3214</v>
      </c>
      <c r="B102" s="483" t="s">
        <v>32</v>
      </c>
      <c r="C102" s="484">
        <f t="shared" si="107"/>
        <v>2000</v>
      </c>
      <c r="D102" s="485"/>
      <c r="E102" s="485"/>
      <c r="F102" s="485"/>
      <c r="G102" s="485"/>
      <c r="H102" s="485"/>
      <c r="I102" s="484">
        <v>2000</v>
      </c>
      <c r="J102" s="473"/>
      <c r="K102" s="474"/>
      <c r="L102" s="474"/>
      <c r="M102" s="474"/>
      <c r="N102" s="474"/>
      <c r="O102" s="474"/>
      <c r="P102" s="473"/>
      <c r="Q102" s="473"/>
      <c r="R102" s="474"/>
      <c r="S102" s="474"/>
      <c r="T102" s="474"/>
      <c r="U102" s="474"/>
      <c r="V102" s="473"/>
      <c r="W102" s="474"/>
      <c r="X102" s="474"/>
      <c r="Y102" s="474"/>
      <c r="Z102" s="474"/>
      <c r="AA102" s="474"/>
      <c r="AB102" s="473"/>
      <c r="AC102" s="473"/>
      <c r="AD102" s="474"/>
      <c r="AE102" s="474"/>
      <c r="AF102" s="474"/>
      <c r="AG102" s="474"/>
      <c r="AH102" s="473"/>
      <c r="AI102" s="474"/>
      <c r="AJ102" s="474"/>
      <c r="AK102" s="474"/>
      <c r="AL102" s="474"/>
      <c r="AM102" s="474"/>
      <c r="AN102" s="473"/>
    </row>
    <row r="103" spans="1:41" s="347" customFormat="1" ht="13.2" x14ac:dyDescent="0.25">
      <c r="A103" s="365">
        <v>321</v>
      </c>
      <c r="B103" s="376"/>
      <c r="C103" s="485">
        <f>SUM(C99:C102)</f>
        <v>73064</v>
      </c>
      <c r="D103" s="485">
        <f>SUM(D99:D101)</f>
        <v>2500</v>
      </c>
      <c r="E103" s="485"/>
      <c r="F103" s="485">
        <f t="shared" ref="F103" si="122">SUM(F99:F101)</f>
        <v>0</v>
      </c>
      <c r="G103" s="485"/>
      <c r="H103" s="485"/>
      <c r="I103" s="485">
        <f>SUM(I99:I102)</f>
        <v>70564</v>
      </c>
      <c r="J103" s="377">
        <f>SUM(J99:J101)</f>
        <v>0</v>
      </c>
      <c r="K103" s="377"/>
      <c r="L103" s="377"/>
      <c r="M103" s="377"/>
      <c r="N103" s="377"/>
      <c r="O103" s="377"/>
      <c r="P103" s="377">
        <f t="shared" ref="P103" si="123">SUM(P99:P101)</f>
        <v>0</v>
      </c>
      <c r="Q103" s="377">
        <f>SUM(Q99:Q101)</f>
        <v>25500</v>
      </c>
      <c r="R103" s="377">
        <f>SUM(R99:R102)</f>
        <v>2500</v>
      </c>
      <c r="S103" s="377">
        <f t="shared" ref="S103" si="124">SUM(S99:S101)</f>
        <v>0</v>
      </c>
      <c r="T103" s="377"/>
      <c r="U103" s="377"/>
      <c r="V103" s="377">
        <f>SUM(V99:V102)</f>
        <v>23000</v>
      </c>
      <c r="W103" s="377"/>
      <c r="X103" s="377"/>
      <c r="Y103" s="377"/>
      <c r="Z103" s="377"/>
      <c r="AA103" s="377"/>
      <c r="AB103" s="377">
        <f t="shared" ref="AB103" si="125">SUM(AB99:AB101)</f>
        <v>0</v>
      </c>
      <c r="AC103" s="377">
        <f>SUM(AC99:AC101)</f>
        <v>12500</v>
      </c>
      <c r="AD103" s="377">
        <f>SUM(AD99:AD101)</f>
        <v>2500</v>
      </c>
      <c r="AE103" s="377">
        <f t="shared" ref="AE103" si="126">SUM(AE99:AE101)</f>
        <v>0</v>
      </c>
      <c r="AF103" s="377"/>
      <c r="AG103" s="377"/>
      <c r="AH103" s="377">
        <f>SUM(AH99:AH101)</f>
        <v>10000</v>
      </c>
      <c r="AI103" s="377"/>
      <c r="AJ103" s="377"/>
      <c r="AK103" s="377"/>
      <c r="AL103" s="377"/>
      <c r="AM103" s="377"/>
      <c r="AN103" s="377">
        <f t="shared" ref="AN103" si="127">SUM(AN99:AN101)</f>
        <v>0</v>
      </c>
    </row>
    <row r="104" spans="1:41" s="347" customFormat="1" ht="26.4" x14ac:dyDescent="0.25">
      <c r="A104" s="482">
        <v>3221</v>
      </c>
      <c r="B104" s="483" t="s">
        <v>33</v>
      </c>
      <c r="C104" s="484">
        <f t="shared" ref="C104:C105" si="128">SUM(D104:P104)</f>
        <v>200</v>
      </c>
      <c r="D104" s="485"/>
      <c r="E104" s="485"/>
      <c r="F104" s="485"/>
      <c r="G104" s="485"/>
      <c r="H104" s="485"/>
      <c r="I104" s="484">
        <v>200</v>
      </c>
      <c r="J104" s="473"/>
      <c r="K104" s="474"/>
      <c r="L104" s="474"/>
      <c r="M104" s="474"/>
      <c r="N104" s="474"/>
      <c r="O104" s="474"/>
      <c r="P104" s="473"/>
      <c r="Q104" s="473"/>
      <c r="R104" s="474"/>
      <c r="S104" s="474"/>
      <c r="T104" s="474"/>
      <c r="U104" s="474"/>
      <c r="V104" s="473"/>
      <c r="W104" s="474"/>
      <c r="X104" s="474"/>
      <c r="Y104" s="474"/>
      <c r="Z104" s="474"/>
      <c r="AA104" s="474"/>
      <c r="AB104" s="473"/>
      <c r="AC104" s="473"/>
      <c r="AD104" s="474"/>
      <c r="AE104" s="474"/>
      <c r="AF104" s="474"/>
      <c r="AG104" s="474"/>
      <c r="AH104" s="473"/>
      <c r="AI104" s="474"/>
      <c r="AJ104" s="474"/>
      <c r="AK104" s="474"/>
      <c r="AL104" s="474"/>
      <c r="AM104" s="474"/>
      <c r="AN104" s="473"/>
      <c r="AO104" s="475"/>
    </row>
    <row r="105" spans="1:41" s="347" customFormat="1" ht="26.4" x14ac:dyDescent="0.25">
      <c r="A105" s="486">
        <v>3227</v>
      </c>
      <c r="B105" s="487" t="s">
        <v>459</v>
      </c>
      <c r="C105" s="484">
        <f t="shared" si="128"/>
        <v>7000</v>
      </c>
      <c r="D105" s="488"/>
      <c r="E105" s="488"/>
      <c r="F105" s="488"/>
      <c r="G105" s="488"/>
      <c r="H105" s="488"/>
      <c r="I105" s="488">
        <v>7000</v>
      </c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7"/>
    </row>
    <row r="106" spans="1:41" s="347" customFormat="1" ht="22.5" customHeight="1" x14ac:dyDescent="0.25">
      <c r="A106" s="489">
        <v>322</v>
      </c>
      <c r="B106" s="490"/>
      <c r="C106" s="485">
        <f>SUM(C104:C105)</f>
        <v>7200</v>
      </c>
      <c r="D106" s="485"/>
      <c r="E106" s="485"/>
      <c r="F106" s="485"/>
      <c r="G106" s="485"/>
      <c r="H106" s="485"/>
      <c r="I106" s="485">
        <f>SUM(I104:I105)</f>
        <v>7200</v>
      </c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474"/>
      <c r="AL106" s="474"/>
      <c r="AM106" s="474"/>
      <c r="AN106" s="474"/>
      <c r="AO106" s="475"/>
    </row>
    <row r="107" spans="1:41" s="347" customFormat="1" ht="13.2" x14ac:dyDescent="0.25">
      <c r="A107" s="374">
        <v>3237</v>
      </c>
      <c r="B107" s="366" t="s">
        <v>45</v>
      </c>
      <c r="C107" s="375">
        <f>SUM(D107:P107)</f>
        <v>20000</v>
      </c>
      <c r="D107" s="377"/>
      <c r="E107" s="377"/>
      <c r="F107" s="377"/>
      <c r="G107" s="377"/>
      <c r="H107" s="377"/>
      <c r="I107" s="375">
        <v>20000</v>
      </c>
      <c r="J107" s="375"/>
      <c r="K107" s="377"/>
      <c r="L107" s="377"/>
      <c r="M107" s="377"/>
      <c r="N107" s="377"/>
      <c r="O107" s="377"/>
      <c r="P107" s="375"/>
      <c r="Q107" s="375">
        <f>SUM(R107:AB107)</f>
        <v>10000</v>
      </c>
      <c r="R107" s="377"/>
      <c r="S107" s="377"/>
      <c r="T107" s="377"/>
      <c r="U107" s="377"/>
      <c r="V107" s="375">
        <v>10000</v>
      </c>
      <c r="W107" s="377"/>
      <c r="X107" s="377"/>
      <c r="Y107" s="377"/>
      <c r="Z107" s="377"/>
      <c r="AA107" s="377"/>
      <c r="AB107" s="375"/>
      <c r="AC107" s="375">
        <f>SUM(AD107:AN107)</f>
        <v>10000</v>
      </c>
      <c r="AD107" s="377"/>
      <c r="AE107" s="377"/>
      <c r="AF107" s="377"/>
      <c r="AG107" s="377"/>
      <c r="AH107" s="375">
        <v>10000</v>
      </c>
      <c r="AI107" s="377"/>
      <c r="AJ107" s="377"/>
      <c r="AK107" s="377"/>
      <c r="AL107" s="377"/>
      <c r="AM107" s="377"/>
      <c r="AN107" s="375"/>
    </row>
    <row r="108" spans="1:41" s="347" customFormat="1" ht="13.2" x14ac:dyDescent="0.25">
      <c r="A108" s="365">
        <v>323</v>
      </c>
      <c r="B108" s="376"/>
      <c r="C108" s="377">
        <f>SUM(D108:P108)</f>
        <v>20000</v>
      </c>
      <c r="D108" s="377">
        <f>SUM(D107)</f>
        <v>0</v>
      </c>
      <c r="E108" s="377"/>
      <c r="F108" s="377">
        <f>SUM(F95:F97)</f>
        <v>0</v>
      </c>
      <c r="G108" s="377">
        <f>SUM(G95:G97)</f>
        <v>0</v>
      </c>
      <c r="H108" s="377">
        <f>SUM(H95:H97)</f>
        <v>0</v>
      </c>
      <c r="I108" s="377">
        <f>SUM(I107)</f>
        <v>20000</v>
      </c>
      <c r="J108" s="377">
        <f>SUM(J107)</f>
        <v>0</v>
      </c>
      <c r="K108" s="377">
        <f t="shared" ref="K108:N108" si="129">SUM(K95:K97)</f>
        <v>0</v>
      </c>
      <c r="L108" s="377">
        <f t="shared" si="129"/>
        <v>0</v>
      </c>
      <c r="M108" s="377">
        <f t="shared" si="129"/>
        <v>0</v>
      </c>
      <c r="N108" s="377">
        <f t="shared" si="129"/>
        <v>0</v>
      </c>
      <c r="O108" s="377">
        <f t="shared" ref="O108" si="130">SUM(O95:O97)</f>
        <v>0</v>
      </c>
      <c r="P108" s="377">
        <f t="shared" ref="P108" si="131">SUM(P107)</f>
        <v>0</v>
      </c>
      <c r="Q108" s="377">
        <f>SUM(R108:AB108)</f>
        <v>10000</v>
      </c>
      <c r="R108" s="377">
        <f>SUM(R107)</f>
        <v>0</v>
      </c>
      <c r="S108" s="377">
        <f>SUM(S95:S97)</f>
        <v>0</v>
      </c>
      <c r="T108" s="377">
        <f>SUM(T95:T97)</f>
        <v>0</v>
      </c>
      <c r="U108" s="377">
        <f>SUM(U95:U97)</f>
        <v>0</v>
      </c>
      <c r="V108" s="377">
        <f>SUM(V107)</f>
        <v>10000</v>
      </c>
      <c r="W108" s="377">
        <f t="shared" ref="W108:AA108" si="132">SUM(W95:W97)</f>
        <v>0</v>
      </c>
      <c r="X108" s="377">
        <f t="shared" si="132"/>
        <v>0</v>
      </c>
      <c r="Y108" s="377">
        <f t="shared" si="132"/>
        <v>0</v>
      </c>
      <c r="Z108" s="377">
        <f t="shared" si="132"/>
        <v>0</v>
      </c>
      <c r="AA108" s="377">
        <f t="shared" si="132"/>
        <v>0</v>
      </c>
      <c r="AB108" s="377">
        <f t="shared" ref="AB108" si="133">SUM(AB107)</f>
        <v>0</v>
      </c>
      <c r="AC108" s="377">
        <f>SUM(AD108:AN108)</f>
        <v>10000</v>
      </c>
      <c r="AD108" s="377">
        <f>SUM(AD107)</f>
        <v>0</v>
      </c>
      <c r="AE108" s="377">
        <f>SUM(AE95:AE97)</f>
        <v>0</v>
      </c>
      <c r="AF108" s="377">
        <f>SUM(AF95:AF97)</f>
        <v>0</v>
      </c>
      <c r="AG108" s="377">
        <f>SUM(AG95:AG97)</f>
        <v>0</v>
      </c>
      <c r="AH108" s="377">
        <f>SUM(AH107)</f>
        <v>10000</v>
      </c>
      <c r="AI108" s="377">
        <f t="shared" ref="AI108:AM108" si="134">SUM(AI95:AI97)</f>
        <v>0</v>
      </c>
      <c r="AJ108" s="377">
        <f t="shared" si="134"/>
        <v>0</v>
      </c>
      <c r="AK108" s="377">
        <f t="shared" si="134"/>
        <v>0</v>
      </c>
      <c r="AL108" s="377">
        <f t="shared" si="134"/>
        <v>0</v>
      </c>
      <c r="AM108" s="377">
        <f t="shared" si="134"/>
        <v>0</v>
      </c>
      <c r="AN108" s="377">
        <f t="shared" ref="AN108" si="135">SUM(AN107)</f>
        <v>0</v>
      </c>
    </row>
    <row r="109" spans="1:41" ht="26.4" x14ac:dyDescent="0.25">
      <c r="A109" s="371" t="s">
        <v>22</v>
      </c>
      <c r="B109" s="372" t="s">
        <v>59</v>
      </c>
      <c r="C109" s="379"/>
      <c r="D109" s="373"/>
      <c r="E109" s="373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3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3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</row>
    <row r="110" spans="1:41" ht="13.2" x14ac:dyDescent="0.25">
      <c r="A110" s="374">
        <v>3111</v>
      </c>
      <c r="B110" s="366" t="s">
        <v>24</v>
      </c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</row>
    <row r="111" spans="1:41" ht="26.4" x14ac:dyDescent="0.25">
      <c r="A111" s="374">
        <v>3132</v>
      </c>
      <c r="B111" s="366" t="s">
        <v>60</v>
      </c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</row>
    <row r="112" spans="1:41" ht="26.4" x14ac:dyDescent="0.25">
      <c r="A112" s="374">
        <v>3133</v>
      </c>
      <c r="B112" s="366" t="s">
        <v>28</v>
      </c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</row>
    <row r="113" spans="1:40" ht="13.2" x14ac:dyDescent="0.25">
      <c r="A113" s="374">
        <v>3222</v>
      </c>
      <c r="B113" s="366" t="s">
        <v>34</v>
      </c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</row>
    <row r="114" spans="1:40" ht="26.4" x14ac:dyDescent="0.25">
      <c r="A114" s="371" t="s">
        <v>22</v>
      </c>
      <c r="B114" s="372" t="s">
        <v>61</v>
      </c>
      <c r="C114" s="379"/>
      <c r="D114" s="373"/>
      <c r="E114" s="373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3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  <c r="AC114" s="379"/>
      <c r="AD114" s="373"/>
      <c r="AE114" s="379"/>
      <c r="AF114" s="379"/>
      <c r="AG114" s="379"/>
      <c r="AH114" s="379"/>
      <c r="AI114" s="379"/>
      <c r="AJ114" s="379"/>
      <c r="AK114" s="379"/>
      <c r="AL114" s="379"/>
      <c r="AM114" s="379"/>
      <c r="AN114" s="379"/>
    </row>
    <row r="115" spans="1:40" ht="13.2" x14ac:dyDescent="0.25">
      <c r="A115" s="374">
        <v>3111</v>
      </c>
      <c r="B115" s="366" t="s">
        <v>24</v>
      </c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5"/>
      <c r="AM115" s="375"/>
      <c r="AN115" s="375"/>
    </row>
    <row r="116" spans="1:40" ht="26.4" x14ac:dyDescent="0.25">
      <c r="A116" s="374">
        <v>3132</v>
      </c>
      <c r="B116" s="366" t="s">
        <v>60</v>
      </c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5"/>
      <c r="AN116" s="375"/>
    </row>
    <row r="117" spans="1:40" ht="26.4" x14ac:dyDescent="0.25">
      <c r="A117" s="374">
        <v>3133</v>
      </c>
      <c r="B117" s="366" t="s">
        <v>28</v>
      </c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</row>
    <row r="118" spans="1:40" ht="13.2" x14ac:dyDescent="0.25">
      <c r="A118" s="371" t="s">
        <v>22</v>
      </c>
      <c r="B118" s="372" t="s">
        <v>62</v>
      </c>
      <c r="C118" s="379"/>
      <c r="D118" s="373"/>
      <c r="E118" s="373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3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  <c r="AC118" s="379"/>
      <c r="AD118" s="373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</row>
    <row r="119" spans="1:40" ht="13.2" x14ac:dyDescent="0.25">
      <c r="A119" s="374">
        <v>3111</v>
      </c>
      <c r="B119" s="366" t="s">
        <v>24</v>
      </c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</row>
    <row r="120" spans="1:40" ht="26.4" x14ac:dyDescent="0.25">
      <c r="A120" s="374">
        <v>3132</v>
      </c>
      <c r="B120" s="366" t="s">
        <v>60</v>
      </c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5"/>
      <c r="AN120" s="375"/>
    </row>
    <row r="121" spans="1:40" ht="26.4" x14ac:dyDescent="0.25">
      <c r="A121" s="374">
        <v>3133</v>
      </c>
      <c r="B121" s="366" t="s">
        <v>28</v>
      </c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</row>
    <row r="122" spans="1:40" ht="13.2" x14ac:dyDescent="0.25">
      <c r="A122" s="374">
        <v>3237</v>
      </c>
      <c r="B122" s="366" t="s">
        <v>45</v>
      </c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</row>
    <row r="123" spans="1:40" s="347" customFormat="1" ht="13.2" x14ac:dyDescent="0.25">
      <c r="A123" s="380" t="s">
        <v>22</v>
      </c>
      <c r="B123" s="381" t="s">
        <v>63</v>
      </c>
      <c r="C123" s="382"/>
      <c r="D123" s="383"/>
      <c r="E123" s="383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3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3"/>
      <c r="AE123" s="382"/>
      <c r="AF123" s="382"/>
      <c r="AG123" s="382"/>
      <c r="AH123" s="382"/>
      <c r="AI123" s="382"/>
      <c r="AJ123" s="382"/>
      <c r="AK123" s="382"/>
      <c r="AL123" s="382"/>
      <c r="AM123" s="382"/>
      <c r="AN123" s="382"/>
    </row>
    <row r="124" spans="1:40" s="347" customFormat="1" ht="13.2" x14ac:dyDescent="0.25">
      <c r="A124" s="374">
        <v>3111</v>
      </c>
      <c r="B124" s="366" t="s">
        <v>24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</row>
    <row r="125" spans="1:40" s="347" customFormat="1" ht="26.4" x14ac:dyDescent="0.25">
      <c r="A125" s="374">
        <v>3132</v>
      </c>
      <c r="B125" s="366" t="s">
        <v>60</v>
      </c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375"/>
      <c r="AN125" s="375"/>
    </row>
    <row r="126" spans="1:40" s="347" customFormat="1" ht="26.4" x14ac:dyDescent="0.25">
      <c r="A126" s="374">
        <v>3133</v>
      </c>
      <c r="B126" s="366" t="s">
        <v>28</v>
      </c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75"/>
      <c r="AG126" s="375"/>
      <c r="AH126" s="375"/>
      <c r="AI126" s="375"/>
      <c r="AJ126" s="375"/>
      <c r="AK126" s="375"/>
      <c r="AL126" s="375"/>
      <c r="AM126" s="375"/>
      <c r="AN126" s="375"/>
    </row>
    <row r="127" spans="1:40" s="347" customFormat="1" ht="13.2" x14ac:dyDescent="0.25">
      <c r="A127" s="374">
        <v>3237</v>
      </c>
      <c r="B127" s="366" t="s">
        <v>45</v>
      </c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</row>
    <row r="128" spans="1:40" ht="13.2" x14ac:dyDescent="0.25">
      <c r="A128" s="371" t="s">
        <v>22</v>
      </c>
      <c r="B128" s="413" t="s">
        <v>421</v>
      </c>
      <c r="C128" s="373">
        <f>C130+C132+C136+C141+C145+C149</f>
        <v>990275</v>
      </c>
      <c r="D128" s="373">
        <f>D130+D136+D149</f>
        <v>0</v>
      </c>
      <c r="E128" s="373"/>
      <c r="F128" s="373"/>
      <c r="G128" s="373"/>
      <c r="H128" s="373"/>
      <c r="I128" s="373">
        <f>I130+I132+I136+I141+I145+I149</f>
        <v>60310</v>
      </c>
      <c r="J128" s="373">
        <f>J130+J132+J136+J141+J145+J149</f>
        <v>0</v>
      </c>
      <c r="K128" s="373">
        <f>K130+K136+K149</f>
        <v>0</v>
      </c>
      <c r="L128" s="373">
        <f>L130+L132+L136+L141+L145+L149</f>
        <v>929965</v>
      </c>
      <c r="M128" s="373"/>
      <c r="N128" s="373"/>
      <c r="O128" s="373"/>
      <c r="P128" s="373"/>
      <c r="Q128" s="373">
        <f>Q130+Q132+Q136+Q141+Q145+Q149</f>
        <v>976510</v>
      </c>
      <c r="R128" s="373">
        <f>R130+R136+R149</f>
        <v>0</v>
      </c>
      <c r="S128" s="373"/>
      <c r="T128" s="373"/>
      <c r="U128" s="373"/>
      <c r="V128" s="373">
        <f>V130+V132+V136+V141+V145+V149</f>
        <v>51310</v>
      </c>
      <c r="W128" s="373">
        <f>W130+W136+W149</f>
        <v>0</v>
      </c>
      <c r="X128" s="373">
        <f>X130+X132+X136+X141+X145+X149</f>
        <v>925200</v>
      </c>
      <c r="Y128" s="373"/>
      <c r="Z128" s="373"/>
      <c r="AA128" s="373"/>
      <c r="AB128" s="373"/>
      <c r="AC128" s="373">
        <f>AC130+AC132+AC136+AC141+AC145+AC149</f>
        <v>979667</v>
      </c>
      <c r="AD128" s="373">
        <f>AD130+AD136+AD149</f>
        <v>0</v>
      </c>
      <c r="AE128" s="373"/>
      <c r="AF128" s="373"/>
      <c r="AG128" s="373"/>
      <c r="AH128" s="373">
        <f>AH130+AH132+AH136+AH141+AH145+AH149</f>
        <v>51310</v>
      </c>
      <c r="AI128" s="373">
        <f>AI130+AI136+AI149</f>
        <v>0</v>
      </c>
      <c r="AJ128" s="373">
        <f>AJ130+AJ132+AJ136+AJ141+AJ145+AJ149</f>
        <v>928357</v>
      </c>
      <c r="AK128" s="373"/>
      <c r="AL128" s="373"/>
      <c r="AM128" s="373"/>
      <c r="AN128" s="373"/>
    </row>
    <row r="129" spans="1:40" ht="13.2" x14ac:dyDescent="0.25">
      <c r="A129" s="374">
        <v>3111</v>
      </c>
      <c r="B129" s="366" t="s">
        <v>24</v>
      </c>
      <c r="C129" s="375">
        <f t="shared" ref="C129:C135" si="136">SUM(D129:P129)</f>
        <v>727000</v>
      </c>
      <c r="D129" s="377"/>
      <c r="E129" s="377"/>
      <c r="F129" s="377"/>
      <c r="G129" s="377"/>
      <c r="H129" s="377"/>
      <c r="I129" s="415">
        <v>32000</v>
      </c>
      <c r="J129" s="415"/>
      <c r="K129" s="415"/>
      <c r="L129" s="488">
        <v>695000</v>
      </c>
      <c r="M129" s="377"/>
      <c r="N129" s="377"/>
      <c r="O129" s="377"/>
      <c r="P129" s="377"/>
      <c r="Q129" s="375">
        <f>SUM(R129:AB129)</f>
        <v>689866</v>
      </c>
      <c r="R129" s="377"/>
      <c r="S129" s="377"/>
      <c r="T129" s="377"/>
      <c r="U129" s="377"/>
      <c r="V129" s="377">
        <v>32000</v>
      </c>
      <c r="W129" s="377"/>
      <c r="X129" s="415">
        <v>657866</v>
      </c>
      <c r="Y129" s="377"/>
      <c r="Z129" s="377"/>
      <c r="AA129" s="377"/>
      <c r="AB129" s="377"/>
      <c r="AC129" s="375">
        <f t="shared" ref="AC129" si="137">SUM(AD129:AO129)</f>
        <v>692727</v>
      </c>
      <c r="AD129" s="377"/>
      <c r="AE129" s="377"/>
      <c r="AF129" s="377"/>
      <c r="AG129" s="377"/>
      <c r="AH129" s="377">
        <v>32000</v>
      </c>
      <c r="AI129" s="377"/>
      <c r="AJ129" s="415">
        <v>660727</v>
      </c>
      <c r="AK129" s="377"/>
      <c r="AL129" s="377"/>
      <c r="AM129" s="377"/>
      <c r="AN129" s="377"/>
    </row>
    <row r="130" spans="1:40" ht="13.2" x14ac:dyDescent="0.25">
      <c r="A130" s="374">
        <v>311</v>
      </c>
      <c r="B130" s="366"/>
      <c r="C130" s="377">
        <f>SUM(C129)</f>
        <v>727000</v>
      </c>
      <c r="D130" s="377"/>
      <c r="E130" s="377"/>
      <c r="F130" s="377"/>
      <c r="G130" s="377"/>
      <c r="H130" s="377"/>
      <c r="I130" s="377">
        <f>SUM(I129)</f>
        <v>32000</v>
      </c>
      <c r="J130" s="377">
        <f>SUM(J129)</f>
        <v>0</v>
      </c>
      <c r="K130" s="377">
        <f>SUM(K129)</f>
        <v>0</v>
      </c>
      <c r="L130" s="377">
        <f>SUM(L129)</f>
        <v>695000</v>
      </c>
      <c r="M130" s="377"/>
      <c r="N130" s="377"/>
      <c r="O130" s="377"/>
      <c r="P130" s="377"/>
      <c r="Q130" s="377">
        <f>SUM(Q129)</f>
        <v>689866</v>
      </c>
      <c r="R130" s="377"/>
      <c r="S130" s="377"/>
      <c r="T130" s="377"/>
      <c r="U130" s="377"/>
      <c r="V130" s="377">
        <f>SUM(V129)</f>
        <v>32000</v>
      </c>
      <c r="W130" s="377">
        <f>SUM(W129)</f>
        <v>0</v>
      </c>
      <c r="X130" s="377">
        <f>SUM(X129)</f>
        <v>657866</v>
      </c>
      <c r="Y130" s="377"/>
      <c r="Z130" s="377"/>
      <c r="AA130" s="377"/>
      <c r="AB130" s="377"/>
      <c r="AC130" s="377">
        <f>SUM(AC129)</f>
        <v>692727</v>
      </c>
      <c r="AD130" s="377"/>
      <c r="AE130" s="377"/>
      <c r="AF130" s="377"/>
      <c r="AG130" s="377"/>
      <c r="AH130" s="377">
        <f>SUM(AH129)</f>
        <v>32000</v>
      </c>
      <c r="AI130" s="377">
        <f>SUM(AI129)</f>
        <v>0</v>
      </c>
      <c r="AJ130" s="377">
        <f>SUM(AJ129)</f>
        <v>660727</v>
      </c>
      <c r="AK130" s="377"/>
      <c r="AL130" s="377"/>
      <c r="AM130" s="377"/>
      <c r="AN130" s="377"/>
    </row>
    <row r="131" spans="1:40" ht="13.2" x14ac:dyDescent="0.25">
      <c r="A131" s="374">
        <v>3121</v>
      </c>
      <c r="B131" s="366" t="s">
        <v>25</v>
      </c>
      <c r="C131" s="375">
        <f t="shared" si="136"/>
        <v>15000</v>
      </c>
      <c r="D131" s="377"/>
      <c r="E131" s="377"/>
      <c r="F131" s="377"/>
      <c r="G131" s="377"/>
      <c r="H131" s="377"/>
      <c r="I131" s="415">
        <v>5000</v>
      </c>
      <c r="J131" s="377"/>
      <c r="K131" s="377"/>
      <c r="L131" s="415">
        <v>10000</v>
      </c>
      <c r="M131" s="377"/>
      <c r="N131" s="377"/>
      <c r="O131" s="377"/>
      <c r="P131" s="377"/>
      <c r="Q131" s="375">
        <f>SUM(R131:AB131)</f>
        <v>15000</v>
      </c>
      <c r="R131" s="377"/>
      <c r="S131" s="377"/>
      <c r="T131" s="377"/>
      <c r="U131" s="377"/>
      <c r="V131" s="377">
        <v>5000</v>
      </c>
      <c r="W131" s="377"/>
      <c r="X131" s="415">
        <v>10000</v>
      </c>
      <c r="Y131" s="377"/>
      <c r="Z131" s="377"/>
      <c r="AA131" s="377"/>
      <c r="AB131" s="377"/>
      <c r="AC131" s="375">
        <f t="shared" ref="AC131:AC133" si="138">SUM(AD131:AO131)</f>
        <v>15000</v>
      </c>
      <c r="AD131" s="377"/>
      <c r="AE131" s="377"/>
      <c r="AF131" s="377"/>
      <c r="AG131" s="377"/>
      <c r="AH131" s="377">
        <v>5000</v>
      </c>
      <c r="AI131" s="377"/>
      <c r="AJ131" s="415">
        <v>10000</v>
      </c>
      <c r="AK131" s="377"/>
      <c r="AL131" s="377"/>
      <c r="AM131" s="377"/>
      <c r="AN131" s="377"/>
    </row>
    <row r="132" spans="1:40" ht="13.2" x14ac:dyDescent="0.25">
      <c r="A132" s="374">
        <v>312</v>
      </c>
      <c r="B132" s="366"/>
      <c r="C132" s="414">
        <f>SUM(C131)</f>
        <v>15000</v>
      </c>
      <c r="D132" s="377"/>
      <c r="E132" s="377"/>
      <c r="F132" s="377"/>
      <c r="G132" s="377"/>
      <c r="H132" s="377"/>
      <c r="I132" s="414">
        <f>SUM(I131)</f>
        <v>5000</v>
      </c>
      <c r="J132" s="414">
        <f>SUM(J131)</f>
        <v>0</v>
      </c>
      <c r="K132" s="377"/>
      <c r="L132" s="414">
        <f>SUM(L131)</f>
        <v>10000</v>
      </c>
      <c r="M132" s="377"/>
      <c r="N132" s="377"/>
      <c r="O132" s="377"/>
      <c r="P132" s="377"/>
      <c r="Q132" s="414">
        <f>SUM(Q131)</f>
        <v>15000</v>
      </c>
      <c r="R132" s="377"/>
      <c r="S132" s="377"/>
      <c r="T132" s="377"/>
      <c r="U132" s="377"/>
      <c r="V132" s="377">
        <f>SUM(V131)</f>
        <v>5000</v>
      </c>
      <c r="W132" s="377"/>
      <c r="X132" s="377">
        <f>SUM(X131)</f>
        <v>10000</v>
      </c>
      <c r="Y132" s="377"/>
      <c r="Z132" s="377"/>
      <c r="AA132" s="377"/>
      <c r="AB132" s="377"/>
      <c r="AC132" s="414">
        <f>SUM(AC131)</f>
        <v>15000</v>
      </c>
      <c r="AD132" s="377"/>
      <c r="AE132" s="377"/>
      <c r="AF132" s="377"/>
      <c r="AG132" s="377"/>
      <c r="AH132" s="377">
        <f>SUM(AH131)</f>
        <v>5000</v>
      </c>
      <c r="AI132" s="377"/>
      <c r="AJ132" s="377">
        <f>SUM(AJ131)</f>
        <v>10000</v>
      </c>
      <c r="AK132" s="377"/>
      <c r="AL132" s="377"/>
      <c r="AM132" s="377"/>
      <c r="AN132" s="377"/>
    </row>
    <row r="133" spans="1:40" ht="26.4" x14ac:dyDescent="0.25">
      <c r="A133" s="374">
        <v>3131</v>
      </c>
      <c r="B133" s="366" t="s">
        <v>26</v>
      </c>
      <c r="C133" s="375">
        <f t="shared" si="136"/>
        <v>0</v>
      </c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5">
        <f t="shared" ref="Q133" si="139">SUM(R133:AB133)</f>
        <v>0</v>
      </c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5">
        <f t="shared" si="138"/>
        <v>0</v>
      </c>
      <c r="AD133" s="377"/>
      <c r="AE133" s="377"/>
      <c r="AF133" s="377"/>
      <c r="AG133" s="377"/>
      <c r="AH133" s="377"/>
      <c r="AI133" s="377"/>
      <c r="AJ133" s="377"/>
      <c r="AK133" s="377"/>
      <c r="AL133" s="377"/>
      <c r="AM133" s="377"/>
      <c r="AN133" s="377"/>
    </row>
    <row r="134" spans="1:40" ht="26.4" x14ac:dyDescent="0.25">
      <c r="A134" s="374">
        <v>3132</v>
      </c>
      <c r="B134" s="366" t="s">
        <v>27</v>
      </c>
      <c r="C134" s="484">
        <f t="shared" si="136"/>
        <v>61975</v>
      </c>
      <c r="D134" s="485"/>
      <c r="E134" s="485"/>
      <c r="F134" s="485"/>
      <c r="G134" s="485"/>
      <c r="H134" s="485"/>
      <c r="I134" s="488">
        <v>3310</v>
      </c>
      <c r="J134" s="485"/>
      <c r="K134" s="485"/>
      <c r="L134" s="488">
        <v>58665</v>
      </c>
      <c r="M134" s="377"/>
      <c r="N134" s="377"/>
      <c r="O134" s="377"/>
      <c r="P134" s="377"/>
      <c r="Q134" s="375">
        <v>118462</v>
      </c>
      <c r="R134" s="377"/>
      <c r="S134" s="377"/>
      <c r="T134" s="377"/>
      <c r="U134" s="377"/>
      <c r="V134" s="377">
        <v>5310</v>
      </c>
      <c r="W134" s="377"/>
      <c r="X134" s="415">
        <v>113152</v>
      </c>
      <c r="Y134" s="377"/>
      <c r="Z134" s="377"/>
      <c r="AA134" s="377"/>
      <c r="AB134" s="377"/>
      <c r="AC134" s="375">
        <v>118958</v>
      </c>
      <c r="AD134" s="377"/>
      <c r="AE134" s="377"/>
      <c r="AF134" s="377"/>
      <c r="AG134" s="377"/>
      <c r="AH134" s="377">
        <v>5310</v>
      </c>
      <c r="AI134" s="377"/>
      <c r="AJ134" s="415">
        <v>113648</v>
      </c>
      <c r="AK134" s="377"/>
      <c r="AL134" s="377"/>
      <c r="AM134" s="377"/>
      <c r="AN134" s="377"/>
    </row>
    <row r="135" spans="1:40" s="385" customFormat="1" ht="26.4" x14ac:dyDescent="0.25">
      <c r="A135" s="374">
        <v>3133</v>
      </c>
      <c r="B135" s="366" t="s">
        <v>28</v>
      </c>
      <c r="C135" s="484">
        <f t="shared" si="136"/>
        <v>0</v>
      </c>
      <c r="D135" s="517"/>
      <c r="E135" s="517"/>
      <c r="F135" s="517"/>
      <c r="G135" s="517"/>
      <c r="H135" s="517"/>
      <c r="I135" s="518"/>
      <c r="J135" s="517"/>
      <c r="K135" s="517"/>
      <c r="L135" s="518"/>
      <c r="M135" s="384"/>
      <c r="N135" s="384"/>
      <c r="O135" s="384"/>
      <c r="P135" s="384"/>
      <c r="Q135" s="375"/>
      <c r="R135" s="384"/>
      <c r="S135" s="384"/>
      <c r="T135" s="384"/>
      <c r="U135" s="384"/>
      <c r="V135" s="384"/>
      <c r="W135" s="384"/>
      <c r="X135" s="11"/>
      <c r="Y135" s="384"/>
      <c r="Z135" s="384"/>
      <c r="AA135" s="384"/>
      <c r="AB135" s="384"/>
      <c r="AC135" s="375"/>
      <c r="AD135" s="384"/>
      <c r="AE135" s="384"/>
      <c r="AF135" s="384"/>
      <c r="AG135" s="384"/>
      <c r="AH135" s="384"/>
      <c r="AI135" s="384"/>
      <c r="AJ135" s="11"/>
      <c r="AK135" s="384"/>
      <c r="AL135" s="384"/>
      <c r="AM135" s="384"/>
      <c r="AN135" s="384"/>
    </row>
    <row r="136" spans="1:40" s="385" customFormat="1" ht="13.2" x14ac:dyDescent="0.25">
      <c r="A136" s="374">
        <v>313</v>
      </c>
      <c r="B136" s="366"/>
      <c r="C136" s="517">
        <f>SUM(C133:C135)</f>
        <v>61975</v>
      </c>
      <c r="D136" s="517"/>
      <c r="E136" s="517"/>
      <c r="F136" s="517"/>
      <c r="G136" s="517"/>
      <c r="H136" s="517"/>
      <c r="I136" s="517">
        <f>SUM(I133:I135)</f>
        <v>3310</v>
      </c>
      <c r="J136" s="517">
        <f>SUM(J133:J135)</f>
        <v>0</v>
      </c>
      <c r="K136" s="517">
        <f>SUM(K131:K135)</f>
        <v>0</v>
      </c>
      <c r="L136" s="517">
        <f>SUM(L133:L135)</f>
        <v>58665</v>
      </c>
      <c r="M136" s="384"/>
      <c r="N136" s="384"/>
      <c r="O136" s="384"/>
      <c r="P136" s="384"/>
      <c r="Q136" s="384">
        <f>SUM(Q133:Q135)</f>
        <v>118462</v>
      </c>
      <c r="R136" s="384"/>
      <c r="S136" s="384"/>
      <c r="T136" s="384"/>
      <c r="U136" s="384"/>
      <c r="V136" s="384">
        <f>SUM(V133:V135)</f>
        <v>5310</v>
      </c>
      <c r="W136" s="384">
        <f>SUM(W131:W135)</f>
        <v>0</v>
      </c>
      <c r="X136" s="384">
        <f>SUM(X133:X135)</f>
        <v>113152</v>
      </c>
      <c r="Y136" s="384"/>
      <c r="Z136" s="384"/>
      <c r="AA136" s="384"/>
      <c r="AB136" s="384"/>
      <c r="AC136" s="384">
        <f>SUM(AC133:AC135)</f>
        <v>118958</v>
      </c>
      <c r="AD136" s="384"/>
      <c r="AE136" s="384"/>
      <c r="AF136" s="384"/>
      <c r="AG136" s="384"/>
      <c r="AH136" s="384">
        <f>SUM(AH133:AH135)</f>
        <v>5310</v>
      </c>
      <c r="AI136" s="384">
        <f>SUM(AI131:AI135)</f>
        <v>0</v>
      </c>
      <c r="AJ136" s="384">
        <f>SUM(AJ133:AJ135)</f>
        <v>113648</v>
      </c>
      <c r="AK136" s="384"/>
      <c r="AL136" s="384"/>
      <c r="AM136" s="384"/>
      <c r="AN136" s="384"/>
    </row>
    <row r="137" spans="1:40" s="347" customFormat="1" ht="13.2" x14ac:dyDescent="0.25">
      <c r="A137" s="374">
        <v>3211</v>
      </c>
      <c r="B137" s="366" t="s">
        <v>29</v>
      </c>
      <c r="C137" s="484">
        <f t="shared" ref="C137:C140" si="140">SUM(D137:P137)</f>
        <v>27500</v>
      </c>
      <c r="D137" s="484"/>
      <c r="E137" s="484"/>
      <c r="F137" s="484"/>
      <c r="G137" s="484"/>
      <c r="H137" s="484"/>
      <c r="I137" s="484">
        <v>7000</v>
      </c>
      <c r="J137" s="484"/>
      <c r="K137" s="484"/>
      <c r="L137" s="484">
        <v>20500</v>
      </c>
      <c r="M137" s="375"/>
      <c r="N137" s="375"/>
      <c r="O137" s="375"/>
      <c r="P137" s="375"/>
      <c r="Q137" s="375">
        <f t="shared" ref="Q137:Q140" si="141">SUM(R137:AB137)</f>
        <v>21000</v>
      </c>
      <c r="R137" s="375"/>
      <c r="S137" s="375"/>
      <c r="T137" s="375"/>
      <c r="U137" s="375"/>
      <c r="V137" s="375">
        <v>4000</v>
      </c>
      <c r="W137" s="375"/>
      <c r="X137" s="375">
        <v>17000</v>
      </c>
      <c r="Y137" s="375"/>
      <c r="Z137" s="375"/>
      <c r="AA137" s="375"/>
      <c r="AB137" s="375"/>
      <c r="AC137" s="375">
        <f t="shared" ref="AC137:AC140" si="142">SUM(AD137:AO137)</f>
        <v>21000</v>
      </c>
      <c r="AD137" s="375"/>
      <c r="AE137" s="375"/>
      <c r="AF137" s="375"/>
      <c r="AG137" s="375"/>
      <c r="AH137" s="375">
        <v>4000</v>
      </c>
      <c r="AI137" s="375"/>
      <c r="AJ137" s="375">
        <v>17000</v>
      </c>
      <c r="AK137" s="375"/>
      <c r="AL137" s="375"/>
      <c r="AM137" s="375"/>
      <c r="AN137" s="375"/>
    </row>
    <row r="138" spans="1:40" s="347" customFormat="1" ht="26.4" x14ac:dyDescent="0.25">
      <c r="A138" s="374">
        <v>3212</v>
      </c>
      <c r="B138" s="366" t="s">
        <v>30</v>
      </c>
      <c r="C138" s="484">
        <f t="shared" si="140"/>
        <v>34000</v>
      </c>
      <c r="D138" s="484"/>
      <c r="E138" s="484"/>
      <c r="F138" s="484"/>
      <c r="G138" s="484"/>
      <c r="H138" s="484"/>
      <c r="I138" s="484">
        <v>2000</v>
      </c>
      <c r="J138" s="484"/>
      <c r="K138" s="484"/>
      <c r="L138" s="484">
        <v>32000</v>
      </c>
      <c r="M138" s="375"/>
      <c r="N138" s="375"/>
      <c r="O138" s="375"/>
      <c r="P138" s="375"/>
      <c r="Q138" s="375">
        <f t="shared" si="141"/>
        <v>46442</v>
      </c>
      <c r="R138" s="375"/>
      <c r="S138" s="375"/>
      <c r="T138" s="375"/>
      <c r="U138" s="375"/>
      <c r="V138" s="375">
        <v>5000</v>
      </c>
      <c r="W138" s="375"/>
      <c r="X138" s="375">
        <v>41442</v>
      </c>
      <c r="Y138" s="375"/>
      <c r="Z138" s="375"/>
      <c r="AA138" s="375"/>
      <c r="AB138" s="375"/>
      <c r="AC138" s="375">
        <f t="shared" si="142"/>
        <v>46442</v>
      </c>
      <c r="AD138" s="375"/>
      <c r="AE138" s="375"/>
      <c r="AF138" s="375"/>
      <c r="AG138" s="375"/>
      <c r="AH138" s="375">
        <v>5000</v>
      </c>
      <c r="AI138" s="375"/>
      <c r="AJ138" s="375">
        <v>41442</v>
      </c>
      <c r="AK138" s="375"/>
      <c r="AL138" s="375"/>
      <c r="AM138" s="375"/>
      <c r="AN138" s="375"/>
    </row>
    <row r="139" spans="1:40" ht="13.2" x14ac:dyDescent="0.25">
      <c r="A139" s="374">
        <v>3213</v>
      </c>
      <c r="B139" s="366" t="s">
        <v>31</v>
      </c>
      <c r="C139" s="484">
        <f t="shared" si="140"/>
        <v>20000</v>
      </c>
      <c r="D139" s="484"/>
      <c r="E139" s="484"/>
      <c r="F139" s="484"/>
      <c r="G139" s="484"/>
      <c r="H139" s="484"/>
      <c r="I139" s="484"/>
      <c r="J139" s="484"/>
      <c r="K139" s="484"/>
      <c r="L139" s="484">
        <v>20000</v>
      </c>
      <c r="M139" s="375"/>
      <c r="N139" s="375"/>
      <c r="O139" s="375"/>
      <c r="P139" s="375"/>
      <c r="Q139" s="375">
        <f t="shared" si="141"/>
        <v>11400</v>
      </c>
      <c r="R139" s="375"/>
      <c r="S139" s="375"/>
      <c r="T139" s="375"/>
      <c r="U139" s="375"/>
      <c r="V139" s="375"/>
      <c r="W139" s="375"/>
      <c r="X139" s="375">
        <v>11400</v>
      </c>
      <c r="Y139" s="375"/>
      <c r="Z139" s="375"/>
      <c r="AA139" s="375"/>
      <c r="AB139" s="375"/>
      <c r="AC139" s="375">
        <f t="shared" si="142"/>
        <v>11200</v>
      </c>
      <c r="AD139" s="375"/>
      <c r="AE139" s="375"/>
      <c r="AF139" s="375"/>
      <c r="AG139" s="375"/>
      <c r="AH139" s="375"/>
      <c r="AI139" s="375"/>
      <c r="AJ139" s="375">
        <v>11200</v>
      </c>
      <c r="AK139" s="375"/>
      <c r="AL139" s="375"/>
      <c r="AM139" s="375"/>
      <c r="AN139" s="375"/>
    </row>
    <row r="140" spans="1:40" ht="26.4" x14ac:dyDescent="0.25">
      <c r="A140" s="482">
        <v>3214</v>
      </c>
      <c r="B140" s="487" t="s">
        <v>32</v>
      </c>
      <c r="C140" s="484">
        <f t="shared" si="140"/>
        <v>1000</v>
      </c>
      <c r="D140" s="484"/>
      <c r="E140" s="484"/>
      <c r="F140" s="484"/>
      <c r="G140" s="484"/>
      <c r="H140" s="484"/>
      <c r="I140" s="484">
        <v>1000</v>
      </c>
      <c r="J140" s="484"/>
      <c r="K140" s="484"/>
      <c r="L140" s="484"/>
      <c r="M140" s="375"/>
      <c r="N140" s="375"/>
      <c r="O140" s="375"/>
      <c r="P140" s="375"/>
      <c r="Q140" s="375">
        <f t="shared" si="141"/>
        <v>0</v>
      </c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>
        <f t="shared" si="142"/>
        <v>0</v>
      </c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5"/>
      <c r="AN140" s="375"/>
    </row>
    <row r="141" spans="1:40" ht="13.2" x14ac:dyDescent="0.25">
      <c r="A141" s="374">
        <v>321</v>
      </c>
      <c r="B141" s="366"/>
      <c r="C141" s="507">
        <f>SUM(C137:C140)</f>
        <v>82500</v>
      </c>
      <c r="D141" s="484"/>
      <c r="E141" s="484"/>
      <c r="F141" s="484"/>
      <c r="G141" s="484"/>
      <c r="H141" s="484"/>
      <c r="I141" s="507">
        <f>SUM(I137:I140)</f>
        <v>10000</v>
      </c>
      <c r="J141" s="507">
        <f>SUM(J137:J140)</f>
        <v>0</v>
      </c>
      <c r="K141" s="484">
        <f>SUM(K133:K140)</f>
        <v>0</v>
      </c>
      <c r="L141" s="507">
        <f>SUM(L137:L140)</f>
        <v>72500</v>
      </c>
      <c r="M141" s="375"/>
      <c r="N141" s="375"/>
      <c r="O141" s="375"/>
      <c r="P141" s="375"/>
      <c r="Q141" s="414">
        <f>SUM(Q137:Q140)</f>
        <v>78842</v>
      </c>
      <c r="R141" s="375"/>
      <c r="S141" s="375"/>
      <c r="T141" s="375"/>
      <c r="U141" s="375"/>
      <c r="V141" s="414">
        <f>SUM(V137:V140)</f>
        <v>9000</v>
      </c>
      <c r="W141" s="375">
        <f>SUM(W133:W140)</f>
        <v>0</v>
      </c>
      <c r="X141" s="414">
        <f>SUM(X137:X140)</f>
        <v>69842</v>
      </c>
      <c r="Y141" s="375"/>
      <c r="Z141" s="375"/>
      <c r="AA141" s="375"/>
      <c r="AB141" s="375"/>
      <c r="AC141" s="414">
        <f>SUM(AC137:AC140)</f>
        <v>78642</v>
      </c>
      <c r="AD141" s="375"/>
      <c r="AE141" s="375"/>
      <c r="AF141" s="375"/>
      <c r="AG141" s="375"/>
      <c r="AH141" s="414">
        <f>SUM(AH137:AH140)</f>
        <v>9000</v>
      </c>
      <c r="AI141" s="375">
        <f>SUM(AI133:AI140)</f>
        <v>0</v>
      </c>
      <c r="AJ141" s="414">
        <f>SUM(AJ137:AJ140)</f>
        <v>69642</v>
      </c>
      <c r="AK141" s="375"/>
      <c r="AL141" s="375"/>
      <c r="AM141" s="375"/>
      <c r="AN141" s="375"/>
    </row>
    <row r="142" spans="1:40" ht="26.4" x14ac:dyDescent="0.25">
      <c r="A142" s="374">
        <v>3221</v>
      </c>
      <c r="B142" s="366" t="s">
        <v>33</v>
      </c>
      <c r="C142" s="484">
        <f>SUM(D142:P142)</f>
        <v>6600</v>
      </c>
      <c r="D142" s="484"/>
      <c r="E142" s="484"/>
      <c r="F142" s="484"/>
      <c r="G142" s="484"/>
      <c r="H142" s="484"/>
      <c r="I142" s="484"/>
      <c r="J142" s="484"/>
      <c r="K142" s="484"/>
      <c r="L142" s="484">
        <v>6600</v>
      </c>
      <c r="M142" s="375"/>
      <c r="N142" s="375"/>
      <c r="O142" s="375"/>
      <c r="P142" s="375"/>
      <c r="Q142" s="375">
        <f t="shared" ref="Q142:Q144" si="143">SUM(R142:AB142)</f>
        <v>5600</v>
      </c>
      <c r="R142" s="375"/>
      <c r="S142" s="375"/>
      <c r="T142" s="375"/>
      <c r="U142" s="375"/>
      <c r="V142" s="375"/>
      <c r="W142" s="375"/>
      <c r="X142" s="375">
        <v>5600</v>
      </c>
      <c r="Y142" s="375"/>
      <c r="Z142" s="375"/>
      <c r="AA142" s="375"/>
      <c r="AB142" s="375"/>
      <c r="AC142" s="375">
        <f>SUM(AD142:AO142)</f>
        <v>5600</v>
      </c>
      <c r="AD142" s="375"/>
      <c r="AE142" s="375"/>
      <c r="AF142" s="375"/>
      <c r="AG142" s="375"/>
      <c r="AH142" s="375"/>
      <c r="AI142" s="375"/>
      <c r="AJ142" s="375">
        <v>5600</v>
      </c>
      <c r="AK142" s="375"/>
      <c r="AL142" s="375"/>
      <c r="AM142" s="375"/>
      <c r="AN142" s="375"/>
    </row>
    <row r="143" spans="1:40" ht="13.2" x14ac:dyDescent="0.25">
      <c r="A143" s="374">
        <v>3223</v>
      </c>
      <c r="B143" s="366" t="s">
        <v>35</v>
      </c>
      <c r="C143" s="484">
        <f>SUM(D143:P143)</f>
        <v>4000</v>
      </c>
      <c r="D143" s="484"/>
      <c r="E143" s="484"/>
      <c r="F143" s="484"/>
      <c r="G143" s="484"/>
      <c r="H143" s="484"/>
      <c r="I143" s="484"/>
      <c r="J143" s="484"/>
      <c r="K143" s="484"/>
      <c r="L143" s="484">
        <v>4000</v>
      </c>
      <c r="M143" s="375"/>
      <c r="N143" s="375"/>
      <c r="O143" s="375"/>
      <c r="P143" s="375"/>
      <c r="Q143" s="375">
        <f t="shared" ref="Q143" si="144">SUM(R143:AB143)</f>
        <v>4000</v>
      </c>
      <c r="R143" s="375"/>
      <c r="S143" s="375"/>
      <c r="T143" s="375"/>
      <c r="U143" s="375"/>
      <c r="V143" s="375"/>
      <c r="W143" s="375"/>
      <c r="X143" s="375">
        <v>4000</v>
      </c>
      <c r="Y143" s="375"/>
      <c r="Z143" s="375"/>
      <c r="AA143" s="375"/>
      <c r="AB143" s="375"/>
      <c r="AC143" s="375">
        <f>SUM(AD143:AO143)</f>
        <v>4000</v>
      </c>
      <c r="AD143" s="375"/>
      <c r="AE143" s="375"/>
      <c r="AF143" s="375"/>
      <c r="AG143" s="375"/>
      <c r="AH143" s="375"/>
      <c r="AI143" s="375"/>
      <c r="AJ143" s="375">
        <v>4000</v>
      </c>
      <c r="AK143" s="375"/>
      <c r="AL143" s="375"/>
      <c r="AM143" s="375"/>
      <c r="AN143" s="375"/>
    </row>
    <row r="144" spans="1:40" ht="26.4" x14ac:dyDescent="0.25">
      <c r="A144" s="482">
        <v>3227</v>
      </c>
      <c r="B144" s="483" t="s">
        <v>459</v>
      </c>
      <c r="C144" s="484">
        <f>SUM(D144:P144)</f>
        <v>5000</v>
      </c>
      <c r="D144" s="484"/>
      <c r="E144" s="484"/>
      <c r="F144" s="484"/>
      <c r="G144" s="484"/>
      <c r="H144" s="484"/>
      <c r="I144" s="484">
        <v>5000</v>
      </c>
      <c r="J144" s="484"/>
      <c r="K144" s="484"/>
      <c r="L144" s="484"/>
      <c r="M144" s="375"/>
      <c r="N144" s="375"/>
      <c r="O144" s="375"/>
      <c r="P144" s="375"/>
      <c r="Q144" s="375">
        <f t="shared" si="143"/>
        <v>4000</v>
      </c>
      <c r="R144" s="375"/>
      <c r="S144" s="375"/>
      <c r="T144" s="375"/>
      <c r="U144" s="375"/>
      <c r="V144" s="375"/>
      <c r="W144" s="375"/>
      <c r="X144" s="375">
        <v>4000</v>
      </c>
      <c r="Y144" s="375"/>
      <c r="Z144" s="375"/>
      <c r="AA144" s="375"/>
      <c r="AB144" s="375"/>
      <c r="AC144" s="375">
        <f>SUM(AD144:AO144)</f>
        <v>4000</v>
      </c>
      <c r="AD144" s="375"/>
      <c r="AE144" s="375"/>
      <c r="AF144" s="375"/>
      <c r="AG144" s="375"/>
      <c r="AH144" s="375"/>
      <c r="AI144" s="375"/>
      <c r="AJ144" s="375">
        <v>4000</v>
      </c>
      <c r="AK144" s="375"/>
      <c r="AL144" s="375"/>
      <c r="AM144" s="375"/>
      <c r="AN144" s="375"/>
    </row>
    <row r="145" spans="1:40" ht="13.2" x14ac:dyDescent="0.25">
      <c r="A145" s="374">
        <v>322</v>
      </c>
      <c r="B145" s="366"/>
      <c r="C145" s="507">
        <f>SUM(C142:C144)</f>
        <v>15600</v>
      </c>
      <c r="D145" s="484"/>
      <c r="E145" s="484"/>
      <c r="F145" s="484"/>
      <c r="G145" s="484"/>
      <c r="H145" s="484"/>
      <c r="I145" s="507">
        <f>SUM(I142:I144)</f>
        <v>5000</v>
      </c>
      <c r="J145" s="484"/>
      <c r="K145" s="484"/>
      <c r="L145" s="507">
        <f>SUM(L142:L144)</f>
        <v>10600</v>
      </c>
      <c r="M145" s="375"/>
      <c r="N145" s="375"/>
      <c r="O145" s="375"/>
      <c r="P145" s="375"/>
      <c r="Q145" s="414">
        <f>SUM(Q142:Q144)</f>
        <v>13600</v>
      </c>
      <c r="R145" s="375"/>
      <c r="S145" s="375"/>
      <c r="T145" s="375"/>
      <c r="U145" s="375"/>
      <c r="V145" s="414">
        <f>SUM(V142:V144)</f>
        <v>0</v>
      </c>
      <c r="W145" s="375"/>
      <c r="X145" s="414">
        <f>SUM(X142:X144)</f>
        <v>13600</v>
      </c>
      <c r="Y145" s="375"/>
      <c r="Z145" s="375"/>
      <c r="AA145" s="375"/>
      <c r="AB145" s="375"/>
      <c r="AC145" s="414">
        <f>SUM(AC142:AC144)</f>
        <v>13600</v>
      </c>
      <c r="AD145" s="375"/>
      <c r="AE145" s="375"/>
      <c r="AF145" s="375"/>
      <c r="AG145" s="375"/>
      <c r="AH145" s="414">
        <f>SUM(AH142:AH144)</f>
        <v>0</v>
      </c>
      <c r="AI145" s="375"/>
      <c r="AJ145" s="414">
        <f>SUM(AJ142:AJ144)</f>
        <v>13600</v>
      </c>
      <c r="AK145" s="375"/>
      <c r="AL145" s="375"/>
      <c r="AM145" s="375"/>
      <c r="AN145" s="375"/>
    </row>
    <row r="146" spans="1:40" ht="13.2" x14ac:dyDescent="0.25">
      <c r="A146" s="374">
        <v>3231</v>
      </c>
      <c r="B146" s="366" t="s">
        <v>39</v>
      </c>
      <c r="C146" s="484">
        <f t="shared" ref="C146:C148" si="145">SUM(D146:P146)</f>
        <v>3200</v>
      </c>
      <c r="D146" s="484"/>
      <c r="E146" s="484"/>
      <c r="F146" s="484"/>
      <c r="G146" s="484"/>
      <c r="H146" s="484"/>
      <c r="I146" s="484"/>
      <c r="J146" s="484"/>
      <c r="K146" s="484"/>
      <c r="L146" s="484">
        <v>3200</v>
      </c>
      <c r="M146" s="375"/>
      <c r="N146" s="375"/>
      <c r="O146" s="375"/>
      <c r="P146" s="375"/>
      <c r="Q146" s="375">
        <f t="shared" ref="Q146:Q148" si="146">SUM(R146:AB146)</f>
        <v>3200</v>
      </c>
      <c r="R146" s="375"/>
      <c r="S146" s="375"/>
      <c r="T146" s="375"/>
      <c r="U146" s="375"/>
      <c r="V146" s="375"/>
      <c r="W146" s="375"/>
      <c r="X146" s="375">
        <v>3200</v>
      </c>
      <c r="Y146" s="375"/>
      <c r="Z146" s="375"/>
      <c r="AA146" s="375"/>
      <c r="AB146" s="375"/>
      <c r="AC146" s="375">
        <f t="shared" ref="AC146:AC148" si="147">SUM(AD146:AO146)</f>
        <v>3200</v>
      </c>
      <c r="AD146" s="375"/>
      <c r="AE146" s="375"/>
      <c r="AF146" s="375"/>
      <c r="AG146" s="375"/>
      <c r="AH146" s="375"/>
      <c r="AI146" s="375"/>
      <c r="AJ146" s="375">
        <v>3200</v>
      </c>
      <c r="AK146" s="375"/>
      <c r="AL146" s="375"/>
      <c r="AM146" s="375"/>
      <c r="AN146" s="375"/>
    </row>
    <row r="147" spans="1:40" ht="13.2" x14ac:dyDescent="0.25">
      <c r="A147" s="374">
        <v>3233</v>
      </c>
      <c r="B147" s="366" t="s">
        <v>41</v>
      </c>
      <c r="C147" s="375">
        <f t="shared" si="145"/>
        <v>5000</v>
      </c>
      <c r="D147" s="375"/>
      <c r="E147" s="375"/>
      <c r="F147" s="375"/>
      <c r="G147" s="375"/>
      <c r="H147" s="375"/>
      <c r="I147" s="375"/>
      <c r="J147" s="375"/>
      <c r="K147" s="375"/>
      <c r="L147" s="375">
        <v>5000</v>
      </c>
      <c r="M147" s="375"/>
      <c r="N147" s="375"/>
      <c r="O147" s="375"/>
      <c r="P147" s="375"/>
      <c r="Q147" s="375">
        <f t="shared" si="146"/>
        <v>0</v>
      </c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>
        <f t="shared" si="147"/>
        <v>0</v>
      </c>
      <c r="AD147" s="375"/>
      <c r="AE147" s="375"/>
      <c r="AF147" s="375"/>
      <c r="AG147" s="375"/>
      <c r="AH147" s="375"/>
      <c r="AI147" s="375"/>
      <c r="AJ147" s="375"/>
      <c r="AK147" s="375"/>
      <c r="AL147" s="375"/>
      <c r="AM147" s="375"/>
      <c r="AN147" s="375"/>
    </row>
    <row r="148" spans="1:40" ht="13.2" x14ac:dyDescent="0.25">
      <c r="A148" s="374">
        <v>3237</v>
      </c>
      <c r="B148" s="366" t="s">
        <v>45</v>
      </c>
      <c r="C148" s="375">
        <f t="shared" si="145"/>
        <v>80000</v>
      </c>
      <c r="D148" s="375"/>
      <c r="E148" s="375"/>
      <c r="F148" s="375"/>
      <c r="G148" s="375"/>
      <c r="H148" s="375"/>
      <c r="I148" s="375">
        <v>5000</v>
      </c>
      <c r="J148" s="375"/>
      <c r="K148" s="375"/>
      <c r="L148" s="484">
        <v>75000</v>
      </c>
      <c r="M148" s="375"/>
      <c r="N148" s="375"/>
      <c r="O148" s="375"/>
      <c r="P148" s="375"/>
      <c r="Q148" s="375">
        <f t="shared" si="146"/>
        <v>57540</v>
      </c>
      <c r="R148" s="375"/>
      <c r="S148" s="375"/>
      <c r="T148" s="375"/>
      <c r="U148" s="375"/>
      <c r="V148" s="375"/>
      <c r="W148" s="375"/>
      <c r="X148" s="375">
        <v>57540</v>
      </c>
      <c r="Y148" s="375"/>
      <c r="Z148" s="375"/>
      <c r="AA148" s="375"/>
      <c r="AB148" s="375"/>
      <c r="AC148" s="375">
        <f t="shared" si="147"/>
        <v>57540</v>
      </c>
      <c r="AD148" s="375"/>
      <c r="AE148" s="375"/>
      <c r="AF148" s="375"/>
      <c r="AG148" s="375"/>
      <c r="AH148" s="375"/>
      <c r="AI148" s="375"/>
      <c r="AJ148" s="375">
        <v>57540</v>
      </c>
      <c r="AK148" s="375"/>
      <c r="AL148" s="375"/>
      <c r="AM148" s="375"/>
      <c r="AN148" s="375"/>
    </row>
    <row r="149" spans="1:40" ht="13.2" x14ac:dyDescent="0.25">
      <c r="A149" s="374">
        <v>323</v>
      </c>
      <c r="B149" s="366"/>
      <c r="C149" s="414">
        <f>SUM(C146:C148)</f>
        <v>88200</v>
      </c>
      <c r="D149" s="375"/>
      <c r="E149" s="375"/>
      <c r="F149" s="375"/>
      <c r="G149" s="375"/>
      <c r="H149" s="375"/>
      <c r="I149" s="414">
        <f>SUM(I146:I148)</f>
        <v>5000</v>
      </c>
      <c r="J149" s="375"/>
      <c r="K149" s="375">
        <f>SUM(K137:K148)</f>
        <v>0</v>
      </c>
      <c r="L149" s="414">
        <f>SUM(L146:L148)</f>
        <v>83200</v>
      </c>
      <c r="M149" s="375"/>
      <c r="N149" s="375"/>
      <c r="O149" s="375"/>
      <c r="P149" s="375"/>
      <c r="Q149" s="414">
        <f>SUM(Q146:Q148)</f>
        <v>60740</v>
      </c>
      <c r="R149" s="375"/>
      <c r="S149" s="375"/>
      <c r="T149" s="375"/>
      <c r="U149" s="375"/>
      <c r="V149" s="414">
        <f>SUM(V146:V148)</f>
        <v>0</v>
      </c>
      <c r="W149" s="375">
        <f>SUM(W137:W148)</f>
        <v>0</v>
      </c>
      <c r="X149" s="414">
        <f>SUM(X146:X148)</f>
        <v>60740</v>
      </c>
      <c r="Y149" s="375"/>
      <c r="Z149" s="375"/>
      <c r="AA149" s="375"/>
      <c r="AB149" s="375"/>
      <c r="AC149" s="414">
        <f>SUM(AC146:AC148)</f>
        <v>60740</v>
      </c>
      <c r="AD149" s="375"/>
      <c r="AE149" s="375"/>
      <c r="AF149" s="375"/>
      <c r="AG149" s="375"/>
      <c r="AH149" s="414">
        <f>SUM(AH146:AH148)</f>
        <v>0</v>
      </c>
      <c r="AI149" s="375">
        <f>SUM(AI137:AI148)</f>
        <v>0</v>
      </c>
      <c r="AJ149" s="414">
        <f>SUM(AJ146:AJ148)</f>
        <v>60740</v>
      </c>
      <c r="AK149" s="375"/>
      <c r="AL149" s="375"/>
      <c r="AM149" s="375"/>
      <c r="AN149" s="375"/>
    </row>
    <row r="150" spans="1:40" s="354" customFormat="1" ht="39.6" x14ac:dyDescent="0.25">
      <c r="A150" s="368" t="s">
        <v>20</v>
      </c>
      <c r="B150" s="369" t="s">
        <v>65</v>
      </c>
      <c r="C150" s="370">
        <f t="shared" ref="C150:N150" si="148">C157+C189</f>
        <v>1413408</v>
      </c>
      <c r="D150" s="370">
        <f t="shared" si="148"/>
        <v>241000</v>
      </c>
      <c r="E150" s="370"/>
      <c r="F150" s="370">
        <f t="shared" si="148"/>
        <v>0</v>
      </c>
      <c r="G150" s="370">
        <f t="shared" si="148"/>
        <v>269917</v>
      </c>
      <c r="H150" s="370">
        <f t="shared" si="148"/>
        <v>0</v>
      </c>
      <c r="I150" s="370">
        <f t="shared" si="148"/>
        <v>370790</v>
      </c>
      <c r="J150" s="370">
        <f t="shared" ref="J150" si="149">J157+J189</f>
        <v>0</v>
      </c>
      <c r="K150" s="370">
        <f t="shared" si="148"/>
        <v>245701</v>
      </c>
      <c r="L150" s="370">
        <f t="shared" si="148"/>
        <v>286000</v>
      </c>
      <c r="M150" s="370">
        <f t="shared" si="148"/>
        <v>0</v>
      </c>
      <c r="N150" s="370">
        <f t="shared" si="148"/>
        <v>0</v>
      </c>
      <c r="O150" s="370">
        <f t="shared" ref="O150:Z150" si="150">O157+O189</f>
        <v>0</v>
      </c>
      <c r="P150" s="370">
        <f t="shared" si="150"/>
        <v>0</v>
      </c>
      <c r="Q150" s="370">
        <f t="shared" si="150"/>
        <v>1756108</v>
      </c>
      <c r="R150" s="370">
        <f t="shared" si="150"/>
        <v>250000</v>
      </c>
      <c r="S150" s="370">
        <f t="shared" si="150"/>
        <v>0</v>
      </c>
      <c r="T150" s="370">
        <f t="shared" si="150"/>
        <v>300000</v>
      </c>
      <c r="U150" s="370">
        <f t="shared" si="150"/>
        <v>0</v>
      </c>
      <c r="V150" s="370">
        <f t="shared" si="150"/>
        <v>436390</v>
      </c>
      <c r="W150" s="370">
        <f t="shared" si="150"/>
        <v>489718</v>
      </c>
      <c r="X150" s="370">
        <f t="shared" si="150"/>
        <v>280000</v>
      </c>
      <c r="Y150" s="370">
        <f t="shared" si="150"/>
        <v>0</v>
      </c>
      <c r="Z150" s="370">
        <f t="shared" si="150"/>
        <v>0</v>
      </c>
      <c r="AA150" s="370">
        <f t="shared" ref="AA150:AL150" si="151">AA157+AA189</f>
        <v>0</v>
      </c>
      <c r="AB150" s="370">
        <f t="shared" si="151"/>
        <v>0</v>
      </c>
      <c r="AC150" s="370">
        <f t="shared" si="151"/>
        <v>1756108</v>
      </c>
      <c r="AD150" s="370">
        <f t="shared" si="151"/>
        <v>250000</v>
      </c>
      <c r="AE150" s="370">
        <f t="shared" si="151"/>
        <v>0</v>
      </c>
      <c r="AF150" s="370">
        <f t="shared" si="151"/>
        <v>300000</v>
      </c>
      <c r="AG150" s="370">
        <f t="shared" si="151"/>
        <v>0</v>
      </c>
      <c r="AH150" s="370">
        <f t="shared" si="151"/>
        <v>436390</v>
      </c>
      <c r="AI150" s="370">
        <f t="shared" si="151"/>
        <v>489718</v>
      </c>
      <c r="AJ150" s="370">
        <f t="shared" si="151"/>
        <v>280000</v>
      </c>
      <c r="AK150" s="370">
        <f t="shared" si="151"/>
        <v>0</v>
      </c>
      <c r="AL150" s="370">
        <f t="shared" si="151"/>
        <v>0</v>
      </c>
      <c r="AM150" s="370">
        <f t="shared" ref="AM150:AN150" si="152">AM157+AM189</f>
        <v>0</v>
      </c>
      <c r="AN150" s="370">
        <f t="shared" si="152"/>
        <v>0</v>
      </c>
    </row>
    <row r="151" spans="1:40" ht="39" customHeight="1" x14ac:dyDescent="0.25">
      <c r="A151" s="371" t="s">
        <v>22</v>
      </c>
      <c r="B151" s="372" t="s">
        <v>66</v>
      </c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</row>
    <row r="152" spans="1:40" s="347" customFormat="1" ht="13.2" x14ac:dyDescent="0.25">
      <c r="A152" s="374">
        <v>3111</v>
      </c>
      <c r="B152" s="366" t="s">
        <v>24</v>
      </c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5"/>
      <c r="AE152" s="375"/>
      <c r="AF152" s="375"/>
      <c r="AG152" s="375"/>
      <c r="AH152" s="375"/>
      <c r="AI152" s="375"/>
      <c r="AJ152" s="375"/>
      <c r="AK152" s="375"/>
      <c r="AL152" s="375"/>
      <c r="AM152" s="375"/>
      <c r="AN152" s="375"/>
    </row>
    <row r="153" spans="1:40" ht="26.4" x14ac:dyDescent="0.25">
      <c r="A153" s="374">
        <v>3132</v>
      </c>
      <c r="B153" s="366" t="s">
        <v>27</v>
      </c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5"/>
      <c r="AE153" s="375"/>
      <c r="AF153" s="375"/>
      <c r="AG153" s="375"/>
      <c r="AH153" s="375"/>
      <c r="AI153" s="375"/>
      <c r="AJ153" s="375"/>
      <c r="AK153" s="375"/>
      <c r="AL153" s="375"/>
      <c r="AM153" s="375"/>
      <c r="AN153" s="375"/>
    </row>
    <row r="154" spans="1:40" ht="26.4" x14ac:dyDescent="0.25">
      <c r="A154" s="374">
        <v>3133</v>
      </c>
      <c r="B154" s="366" t="s">
        <v>28</v>
      </c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5"/>
      <c r="AE154" s="375"/>
      <c r="AF154" s="375"/>
      <c r="AG154" s="375"/>
      <c r="AH154" s="375"/>
      <c r="AI154" s="375"/>
      <c r="AJ154" s="375"/>
      <c r="AK154" s="375"/>
      <c r="AL154" s="375"/>
      <c r="AM154" s="375"/>
      <c r="AN154" s="375"/>
    </row>
    <row r="155" spans="1:40" ht="13.2" x14ac:dyDescent="0.25">
      <c r="A155" s="374">
        <v>3222</v>
      </c>
      <c r="B155" s="366" t="s">
        <v>67</v>
      </c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5"/>
      <c r="AE155" s="375"/>
      <c r="AF155" s="375"/>
      <c r="AG155" s="375"/>
      <c r="AH155" s="375"/>
      <c r="AI155" s="375"/>
      <c r="AJ155" s="375"/>
      <c r="AK155" s="375"/>
      <c r="AL155" s="375"/>
      <c r="AM155" s="375"/>
      <c r="AN155" s="375"/>
    </row>
    <row r="156" spans="1:40" ht="13.2" x14ac:dyDescent="0.25">
      <c r="A156" s="374">
        <v>3231</v>
      </c>
      <c r="B156" s="366" t="s">
        <v>68</v>
      </c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5"/>
      <c r="AE156" s="375"/>
      <c r="AF156" s="375"/>
      <c r="AG156" s="375"/>
      <c r="AH156" s="375"/>
      <c r="AI156" s="375"/>
      <c r="AJ156" s="375"/>
      <c r="AK156" s="375"/>
      <c r="AL156" s="375"/>
      <c r="AM156" s="375"/>
      <c r="AN156" s="375"/>
    </row>
    <row r="157" spans="1:40" ht="13.2" x14ac:dyDescent="0.25">
      <c r="A157" s="371" t="s">
        <v>22</v>
      </c>
      <c r="B157" s="372" t="s">
        <v>69</v>
      </c>
      <c r="C157" s="373">
        <f>C160+C162+C165+C167+C171+C173</f>
        <v>1413408</v>
      </c>
      <c r="D157" s="373">
        <f t="shared" ref="D157:N157" si="153">D160+D162+D165+D167+D171+D173</f>
        <v>241000</v>
      </c>
      <c r="E157" s="373"/>
      <c r="F157" s="373">
        <f t="shared" si="153"/>
        <v>0</v>
      </c>
      <c r="G157" s="373">
        <f t="shared" si="153"/>
        <v>269917</v>
      </c>
      <c r="H157" s="373">
        <f t="shared" si="153"/>
        <v>0</v>
      </c>
      <c r="I157" s="373">
        <f t="shared" si="153"/>
        <v>370790</v>
      </c>
      <c r="J157" s="373">
        <f t="shared" ref="J157" si="154">J160+J162+J165+J167+J171+J173</f>
        <v>0</v>
      </c>
      <c r="K157" s="373">
        <f t="shared" si="153"/>
        <v>245701</v>
      </c>
      <c r="L157" s="373">
        <f t="shared" si="153"/>
        <v>286000</v>
      </c>
      <c r="M157" s="373">
        <f t="shared" si="153"/>
        <v>0</v>
      </c>
      <c r="N157" s="373">
        <f t="shared" si="153"/>
        <v>0</v>
      </c>
      <c r="O157" s="373">
        <f t="shared" ref="O157" si="155">O160+O165+O167+O171+O173</f>
        <v>0</v>
      </c>
      <c r="P157" s="373">
        <f t="shared" ref="P157" si="156">P160+P162+P165+P167+P171+P173</f>
        <v>0</v>
      </c>
      <c r="Q157" s="373">
        <f>Q160+Q162+Q165+Q167+Q171+Q173</f>
        <v>1756108</v>
      </c>
      <c r="R157" s="373">
        <f t="shared" ref="R157:Z157" si="157">R160+R162+R165+R167+R171+R173</f>
        <v>250000</v>
      </c>
      <c r="S157" s="373">
        <f t="shared" si="157"/>
        <v>0</v>
      </c>
      <c r="T157" s="373">
        <f t="shared" si="157"/>
        <v>300000</v>
      </c>
      <c r="U157" s="373">
        <f t="shared" si="157"/>
        <v>0</v>
      </c>
      <c r="V157" s="373">
        <f>V160+V162+V165+V167+V171+V173</f>
        <v>436390</v>
      </c>
      <c r="W157" s="373">
        <f>W160+W162+W165+W167+W171+W173</f>
        <v>489718</v>
      </c>
      <c r="X157" s="373">
        <f>X160+X162+X165+X167+X171+X173</f>
        <v>280000</v>
      </c>
      <c r="Y157" s="373">
        <f t="shared" si="157"/>
        <v>0</v>
      </c>
      <c r="Z157" s="373">
        <f t="shared" si="157"/>
        <v>0</v>
      </c>
      <c r="AA157" s="373">
        <f t="shared" ref="AA157" si="158">AA160+AA165+AA167+AA171+AA173</f>
        <v>0</v>
      </c>
      <c r="AB157" s="373">
        <f t="shared" ref="AB157" si="159">AB160+AB162+AB165+AB167+AB171+AB173</f>
        <v>0</v>
      </c>
      <c r="AC157" s="373">
        <f>AC160+AC162+AC165+AC167+AC171+AC173</f>
        <v>1756108</v>
      </c>
      <c r="AD157" s="373">
        <f t="shared" ref="AD157:AL157" si="160">AD160+AD162+AD165+AD167+AD171+AD173</f>
        <v>250000</v>
      </c>
      <c r="AE157" s="373">
        <f t="shared" si="160"/>
        <v>0</v>
      </c>
      <c r="AF157" s="373">
        <f t="shared" si="160"/>
        <v>300000</v>
      </c>
      <c r="AG157" s="373">
        <f t="shared" si="160"/>
        <v>0</v>
      </c>
      <c r="AH157" s="373">
        <f t="shared" si="160"/>
        <v>436390</v>
      </c>
      <c r="AI157" s="373">
        <f t="shared" si="160"/>
        <v>489718</v>
      </c>
      <c r="AJ157" s="373">
        <f t="shared" si="160"/>
        <v>280000</v>
      </c>
      <c r="AK157" s="373">
        <f t="shared" si="160"/>
        <v>0</v>
      </c>
      <c r="AL157" s="373">
        <f t="shared" si="160"/>
        <v>0</v>
      </c>
      <c r="AM157" s="373">
        <f t="shared" ref="AM157" si="161">AM160+AM165+AM167+AM171+AM173</f>
        <v>0</v>
      </c>
      <c r="AN157" s="373">
        <f t="shared" ref="AN157" si="162">AN160+AN162+AN165+AN167+AN171+AN173</f>
        <v>0</v>
      </c>
    </row>
    <row r="158" spans="1:40" s="347" customFormat="1" ht="13.2" x14ac:dyDescent="0.25">
      <c r="A158" s="374">
        <v>3111</v>
      </c>
      <c r="B158" s="366" t="s">
        <v>24</v>
      </c>
      <c r="C158" s="375">
        <f>SUM(D158:P158)</f>
        <v>892220</v>
      </c>
      <c r="D158" s="375">
        <v>94778</v>
      </c>
      <c r="E158" s="375"/>
      <c r="F158" s="375"/>
      <c r="G158" s="375">
        <v>269917</v>
      </c>
      <c r="H158" s="375"/>
      <c r="I158" s="484">
        <v>160145</v>
      </c>
      <c r="J158" s="375"/>
      <c r="K158" s="484">
        <v>203430</v>
      </c>
      <c r="L158" s="375">
        <v>163950</v>
      </c>
      <c r="M158" s="375"/>
      <c r="N158" s="375"/>
      <c r="O158" s="375"/>
      <c r="P158" s="375"/>
      <c r="Q158" s="375">
        <f>SUM(R158:AB158)</f>
        <v>1023536</v>
      </c>
      <c r="R158" s="375">
        <v>98778</v>
      </c>
      <c r="S158" s="375"/>
      <c r="T158" s="375">
        <v>300000</v>
      </c>
      <c r="U158" s="375"/>
      <c r="V158" s="375">
        <v>72145</v>
      </c>
      <c r="W158" s="375">
        <v>390496</v>
      </c>
      <c r="X158" s="375">
        <v>162117</v>
      </c>
      <c r="Y158" s="375"/>
      <c r="Z158" s="375"/>
      <c r="AA158" s="375"/>
      <c r="AB158" s="375"/>
      <c r="AC158" s="375">
        <f>SUM(AD158:AN158)</f>
        <v>1023536</v>
      </c>
      <c r="AD158" s="375">
        <v>98778</v>
      </c>
      <c r="AE158" s="375"/>
      <c r="AF158" s="375">
        <v>300000</v>
      </c>
      <c r="AG158" s="375"/>
      <c r="AH158" s="375">
        <v>72145</v>
      </c>
      <c r="AI158" s="375">
        <v>390496</v>
      </c>
      <c r="AJ158" s="375">
        <v>162117</v>
      </c>
      <c r="AK158" s="375"/>
      <c r="AL158" s="375"/>
      <c r="AM158" s="375"/>
      <c r="AN158" s="375"/>
    </row>
    <row r="159" spans="1:40" s="347" customFormat="1" ht="13.2" x14ac:dyDescent="0.25">
      <c r="A159" s="374">
        <v>3113</v>
      </c>
      <c r="B159" s="412" t="s">
        <v>419</v>
      </c>
      <c r="C159" s="375">
        <f>SUM(D159:P159)</f>
        <v>27065</v>
      </c>
      <c r="D159" s="375"/>
      <c r="E159" s="375"/>
      <c r="F159" s="375"/>
      <c r="G159" s="375"/>
      <c r="H159" s="375"/>
      <c r="I159" s="484">
        <v>27065</v>
      </c>
      <c r="J159" s="375"/>
      <c r="K159" s="375"/>
      <c r="L159" s="375"/>
      <c r="M159" s="375"/>
      <c r="N159" s="375"/>
      <c r="O159" s="375"/>
      <c r="P159" s="375"/>
      <c r="Q159" s="375">
        <f>SUM(R159:AB159)</f>
        <v>127065</v>
      </c>
      <c r="R159" s="375"/>
      <c r="S159" s="375"/>
      <c r="T159" s="375"/>
      <c r="U159" s="375"/>
      <c r="V159" s="375">
        <v>127065</v>
      </c>
      <c r="W159" s="375"/>
      <c r="X159" s="375"/>
      <c r="Y159" s="375"/>
      <c r="Z159" s="375"/>
      <c r="AA159" s="375"/>
      <c r="AB159" s="375"/>
      <c r="AC159" s="375">
        <f>SUM(AD159:AN159)</f>
        <v>127065</v>
      </c>
      <c r="AD159" s="375"/>
      <c r="AE159" s="375"/>
      <c r="AF159" s="375"/>
      <c r="AG159" s="375"/>
      <c r="AH159" s="375">
        <v>127065</v>
      </c>
      <c r="AI159" s="375"/>
      <c r="AJ159" s="375"/>
      <c r="AK159" s="375"/>
      <c r="AL159" s="375"/>
      <c r="AM159" s="375"/>
      <c r="AN159" s="375"/>
    </row>
    <row r="160" spans="1:40" s="347" customFormat="1" ht="13.2" x14ac:dyDescent="0.25">
      <c r="A160" s="365">
        <v>311</v>
      </c>
      <c r="B160" s="376"/>
      <c r="C160" s="377">
        <f>SUM(D160:P160)</f>
        <v>919285</v>
      </c>
      <c r="D160" s="377">
        <f t="shared" ref="D160:N160" si="163">SUM(D158)</f>
        <v>94778</v>
      </c>
      <c r="E160" s="377"/>
      <c r="F160" s="377">
        <f t="shared" si="163"/>
        <v>0</v>
      </c>
      <c r="G160" s="377">
        <f t="shared" si="163"/>
        <v>269917</v>
      </c>
      <c r="H160" s="377">
        <f t="shared" si="163"/>
        <v>0</v>
      </c>
      <c r="I160" s="485">
        <f>SUM(I158:I159)</f>
        <v>187210</v>
      </c>
      <c r="J160" s="377">
        <f>SUM(J158:J159)</f>
        <v>0</v>
      </c>
      <c r="K160" s="377">
        <f t="shared" si="163"/>
        <v>203430</v>
      </c>
      <c r="L160" s="377">
        <f>SUM(L158:L159)</f>
        <v>163950</v>
      </c>
      <c r="M160" s="377">
        <f t="shared" si="163"/>
        <v>0</v>
      </c>
      <c r="N160" s="377">
        <f t="shared" si="163"/>
        <v>0</v>
      </c>
      <c r="O160" s="377">
        <f t="shared" ref="O160" si="164">SUM(O158)</f>
        <v>0</v>
      </c>
      <c r="P160" s="377">
        <f t="shared" ref="P160" si="165">SUM(P158:P159)</f>
        <v>0</v>
      </c>
      <c r="Q160" s="377">
        <f>SUM(R160:AB160)</f>
        <v>1150601</v>
      </c>
      <c r="R160" s="377">
        <f t="shared" ref="R160:U160" si="166">SUM(R158)</f>
        <v>98778</v>
      </c>
      <c r="S160" s="377">
        <f t="shared" si="166"/>
        <v>0</v>
      </c>
      <c r="T160" s="377">
        <f t="shared" si="166"/>
        <v>300000</v>
      </c>
      <c r="U160" s="377">
        <f t="shared" si="166"/>
        <v>0</v>
      </c>
      <c r="V160" s="377">
        <f>SUM(V158:V159)</f>
        <v>199210</v>
      </c>
      <c r="W160" s="377">
        <f t="shared" ref="W160" si="167">SUM(W158)</f>
        <v>390496</v>
      </c>
      <c r="X160" s="377">
        <f t="shared" ref="X160:Z160" si="168">SUM(X158)</f>
        <v>162117</v>
      </c>
      <c r="Y160" s="377">
        <f t="shared" si="168"/>
        <v>0</v>
      </c>
      <c r="Z160" s="377">
        <f t="shared" si="168"/>
        <v>0</v>
      </c>
      <c r="AA160" s="377">
        <f t="shared" ref="AA160" si="169">SUM(AA158)</f>
        <v>0</v>
      </c>
      <c r="AB160" s="377">
        <f t="shared" ref="AB160" si="170">SUM(AB158:AB159)</f>
        <v>0</v>
      </c>
      <c r="AC160" s="377">
        <f>SUM(AD160:AN160)</f>
        <v>1150601</v>
      </c>
      <c r="AD160" s="377">
        <f t="shared" ref="AD160" si="171">SUM(AD158)</f>
        <v>98778</v>
      </c>
      <c r="AE160" s="377">
        <f t="shared" ref="AE160:AG160" si="172">SUM(AE158)</f>
        <v>0</v>
      </c>
      <c r="AF160" s="377">
        <f t="shared" si="172"/>
        <v>300000</v>
      </c>
      <c r="AG160" s="377">
        <f t="shared" si="172"/>
        <v>0</v>
      </c>
      <c r="AH160" s="377">
        <f>SUM(AH158:AH159)</f>
        <v>199210</v>
      </c>
      <c r="AI160" s="377">
        <f t="shared" ref="AI160" si="173">SUM(AI158)</f>
        <v>390496</v>
      </c>
      <c r="AJ160" s="377">
        <f t="shared" ref="AJ160:AL160" si="174">SUM(AJ158)</f>
        <v>162117</v>
      </c>
      <c r="AK160" s="377">
        <f t="shared" si="174"/>
        <v>0</v>
      </c>
      <c r="AL160" s="377">
        <f t="shared" si="174"/>
        <v>0</v>
      </c>
      <c r="AM160" s="377">
        <f t="shared" ref="AM160" si="175">SUM(AM158)</f>
        <v>0</v>
      </c>
      <c r="AN160" s="377">
        <f t="shared" ref="AN160" si="176">SUM(AN158:AN159)</f>
        <v>0</v>
      </c>
    </row>
    <row r="161" spans="1:40" s="347" customFormat="1" ht="13.2" x14ac:dyDescent="0.25">
      <c r="A161" s="374">
        <v>3121</v>
      </c>
      <c r="B161" s="366" t="s">
        <v>25</v>
      </c>
      <c r="C161" s="484">
        <f>SUM(D161:P161)</f>
        <v>5000</v>
      </c>
      <c r="D161" s="484"/>
      <c r="E161" s="484"/>
      <c r="F161" s="484"/>
      <c r="G161" s="484"/>
      <c r="H161" s="484"/>
      <c r="I161" s="484">
        <v>5000</v>
      </c>
      <c r="J161" s="484"/>
      <c r="K161" s="484"/>
      <c r="L161" s="484"/>
      <c r="M161" s="375"/>
      <c r="N161" s="375"/>
      <c r="O161" s="375"/>
      <c r="P161" s="375"/>
      <c r="Q161" s="375">
        <f>SUM(R161:AB161)</f>
        <v>20000</v>
      </c>
      <c r="R161" s="375"/>
      <c r="S161" s="375"/>
      <c r="T161" s="375"/>
      <c r="U161" s="375"/>
      <c r="V161" s="375">
        <v>20000</v>
      </c>
      <c r="W161" s="375"/>
      <c r="X161" s="375"/>
      <c r="Y161" s="375"/>
      <c r="Z161" s="375"/>
      <c r="AA161" s="375"/>
      <c r="AB161" s="375"/>
      <c r="AC161" s="375">
        <f>SUM(AD161:AN161)</f>
        <v>20000</v>
      </c>
      <c r="AD161" s="375"/>
      <c r="AE161" s="375"/>
      <c r="AF161" s="375"/>
      <c r="AG161" s="375"/>
      <c r="AH161" s="375">
        <v>20000</v>
      </c>
      <c r="AI161" s="375"/>
      <c r="AJ161" s="375"/>
      <c r="AK161" s="375"/>
      <c r="AL161" s="375"/>
      <c r="AM161" s="375"/>
      <c r="AN161" s="375"/>
    </row>
    <row r="162" spans="1:40" s="347" customFormat="1" ht="13.2" x14ac:dyDescent="0.25">
      <c r="A162" s="365">
        <v>312</v>
      </c>
      <c r="B162" s="376"/>
      <c r="C162" s="485">
        <f>SUM(C161)</f>
        <v>5000</v>
      </c>
      <c r="D162" s="485">
        <f t="shared" ref="D162:H162" si="177">SUM(D161)</f>
        <v>0</v>
      </c>
      <c r="E162" s="485"/>
      <c r="F162" s="485">
        <f t="shared" si="177"/>
        <v>0</v>
      </c>
      <c r="G162" s="485">
        <f t="shared" si="177"/>
        <v>0</v>
      </c>
      <c r="H162" s="485">
        <f t="shared" si="177"/>
        <v>0</v>
      </c>
      <c r="I162" s="485">
        <f>SUM(I161)</f>
        <v>5000</v>
      </c>
      <c r="J162" s="485">
        <f>SUM(J161)</f>
        <v>0</v>
      </c>
      <c r="K162" s="485">
        <f t="shared" ref="K162:N162" si="178">SUM(K161)</f>
        <v>0</v>
      </c>
      <c r="L162" s="485">
        <f t="shared" si="178"/>
        <v>0</v>
      </c>
      <c r="M162" s="377">
        <f t="shared" si="178"/>
        <v>0</v>
      </c>
      <c r="N162" s="377">
        <f t="shared" si="178"/>
        <v>0</v>
      </c>
      <c r="O162" s="377">
        <f>SUM(O160:O161)</f>
        <v>0</v>
      </c>
      <c r="P162" s="377">
        <f t="shared" ref="P162" si="179">SUM(P161)</f>
        <v>0</v>
      </c>
      <c r="Q162" s="377">
        <f>SUM(Q161)</f>
        <v>20000</v>
      </c>
      <c r="R162" s="377">
        <f t="shared" ref="R162:U162" si="180">SUM(R161)</f>
        <v>0</v>
      </c>
      <c r="S162" s="377">
        <f t="shared" si="180"/>
        <v>0</v>
      </c>
      <c r="T162" s="377">
        <f t="shared" si="180"/>
        <v>0</v>
      </c>
      <c r="U162" s="377">
        <f t="shared" si="180"/>
        <v>0</v>
      </c>
      <c r="V162" s="377">
        <f>SUM(V161)</f>
        <v>20000</v>
      </c>
      <c r="W162" s="377">
        <f t="shared" ref="W162" si="181">SUM(W161)</f>
        <v>0</v>
      </c>
      <c r="X162" s="377">
        <f t="shared" ref="X162:Z162" si="182">SUM(X161)</f>
        <v>0</v>
      </c>
      <c r="Y162" s="377">
        <f t="shared" si="182"/>
        <v>0</v>
      </c>
      <c r="Z162" s="377">
        <f t="shared" si="182"/>
        <v>0</v>
      </c>
      <c r="AA162" s="377">
        <f>SUM(AA160:AA161)</f>
        <v>0</v>
      </c>
      <c r="AB162" s="377">
        <f t="shared" ref="AB162" si="183">SUM(AB161)</f>
        <v>0</v>
      </c>
      <c r="AC162" s="377">
        <f>SUM(AC161)</f>
        <v>20000</v>
      </c>
      <c r="AD162" s="377">
        <f t="shared" ref="AD162" si="184">SUM(AD161)</f>
        <v>0</v>
      </c>
      <c r="AE162" s="377">
        <f t="shared" ref="AE162:AG162" si="185">SUM(AE161)</f>
        <v>0</v>
      </c>
      <c r="AF162" s="377">
        <f t="shared" si="185"/>
        <v>0</v>
      </c>
      <c r="AG162" s="377">
        <f t="shared" si="185"/>
        <v>0</v>
      </c>
      <c r="AH162" s="377">
        <f>SUM(AH161)</f>
        <v>20000</v>
      </c>
      <c r="AI162" s="377">
        <f t="shared" ref="AI162" si="186">SUM(AI161)</f>
        <v>0</v>
      </c>
      <c r="AJ162" s="377">
        <f t="shared" ref="AJ162:AL162" si="187">SUM(AJ161)</f>
        <v>0</v>
      </c>
      <c r="AK162" s="377">
        <f t="shared" si="187"/>
        <v>0</v>
      </c>
      <c r="AL162" s="377">
        <f t="shared" si="187"/>
        <v>0</v>
      </c>
      <c r="AM162" s="377">
        <f>SUM(AM160:AM161)</f>
        <v>0</v>
      </c>
      <c r="AN162" s="377">
        <f t="shared" ref="AN162" si="188">SUM(AN161)</f>
        <v>0</v>
      </c>
    </row>
    <row r="163" spans="1:40" s="347" customFormat="1" ht="26.4" x14ac:dyDescent="0.25">
      <c r="A163" s="374">
        <v>3132</v>
      </c>
      <c r="B163" s="366" t="s">
        <v>27</v>
      </c>
      <c r="C163" s="484">
        <f>SUM(D163:P163)</f>
        <v>153123</v>
      </c>
      <c r="D163" s="484">
        <v>35222</v>
      </c>
      <c r="E163" s="484"/>
      <c r="F163" s="484"/>
      <c r="G163" s="484"/>
      <c r="H163" s="484"/>
      <c r="I163" s="484">
        <v>58580</v>
      </c>
      <c r="J163" s="484"/>
      <c r="K163" s="484">
        <v>32271</v>
      </c>
      <c r="L163" s="484">
        <v>27050</v>
      </c>
      <c r="M163" s="375"/>
      <c r="N163" s="375"/>
      <c r="O163" s="375"/>
      <c r="P163" s="375"/>
      <c r="Q163" s="375">
        <f>SUM(R163:AB163)</f>
        <v>174507</v>
      </c>
      <c r="R163" s="375">
        <v>35222</v>
      </c>
      <c r="S163" s="375"/>
      <c r="T163" s="375"/>
      <c r="U163" s="375"/>
      <c r="V163" s="375">
        <v>51180</v>
      </c>
      <c r="W163" s="375">
        <v>65222</v>
      </c>
      <c r="X163" s="375">
        <v>22883</v>
      </c>
      <c r="Y163" s="375"/>
      <c r="Z163" s="375"/>
      <c r="AA163" s="375"/>
      <c r="AB163" s="375"/>
      <c r="AC163" s="375">
        <f>SUM(AD163:AN163)</f>
        <v>179507</v>
      </c>
      <c r="AD163" s="375">
        <v>35222</v>
      </c>
      <c r="AE163" s="375"/>
      <c r="AF163" s="375"/>
      <c r="AG163" s="375"/>
      <c r="AH163" s="375">
        <v>51180</v>
      </c>
      <c r="AI163" s="375">
        <v>65222</v>
      </c>
      <c r="AJ163" s="375">
        <v>27883</v>
      </c>
      <c r="AK163" s="375"/>
      <c r="AL163" s="375"/>
      <c r="AM163" s="375"/>
      <c r="AN163" s="375"/>
    </row>
    <row r="164" spans="1:40" s="347" customFormat="1" ht="26.4" x14ac:dyDescent="0.25">
      <c r="A164" s="374">
        <v>3133</v>
      </c>
      <c r="B164" s="366" t="s">
        <v>28</v>
      </c>
      <c r="C164" s="484">
        <f>SUM(D164:P164)</f>
        <v>0</v>
      </c>
      <c r="D164" s="484"/>
      <c r="E164" s="484"/>
      <c r="F164" s="484"/>
      <c r="G164" s="484"/>
      <c r="H164" s="484"/>
      <c r="I164" s="484"/>
      <c r="J164" s="484"/>
      <c r="K164" s="484"/>
      <c r="L164" s="484"/>
      <c r="M164" s="375"/>
      <c r="N164" s="375"/>
      <c r="O164" s="375"/>
      <c r="P164" s="375"/>
      <c r="Q164" s="375">
        <f>SUM(R164:AB164)</f>
        <v>0</v>
      </c>
      <c r="R164" s="375">
        <v>0</v>
      </c>
      <c r="S164" s="375"/>
      <c r="T164" s="375"/>
      <c r="U164" s="375"/>
      <c r="V164" s="375">
        <v>0</v>
      </c>
      <c r="W164" s="375"/>
      <c r="X164" s="375"/>
      <c r="Y164" s="375"/>
      <c r="Z164" s="375"/>
      <c r="AA164" s="375"/>
      <c r="AB164" s="375"/>
      <c r="AC164" s="375">
        <f>SUM(AD164:AN164)</f>
        <v>0</v>
      </c>
      <c r="AD164" s="375"/>
      <c r="AE164" s="375"/>
      <c r="AF164" s="375"/>
      <c r="AG164" s="375"/>
      <c r="AH164" s="375"/>
      <c r="AI164" s="375"/>
      <c r="AJ164" s="375"/>
      <c r="AK164" s="375"/>
      <c r="AL164" s="375"/>
      <c r="AM164" s="375"/>
      <c r="AN164" s="375"/>
    </row>
    <row r="165" spans="1:40" s="347" customFormat="1" ht="13.2" x14ac:dyDescent="0.25">
      <c r="A165" s="365">
        <v>313</v>
      </c>
      <c r="B165" s="376"/>
      <c r="C165" s="485">
        <f>SUM(C163:C164)</f>
        <v>153123</v>
      </c>
      <c r="D165" s="485">
        <f t="shared" ref="D165:N165" si="189">SUM(D163:D164)</f>
        <v>35222</v>
      </c>
      <c r="E165" s="485"/>
      <c r="F165" s="485">
        <f t="shared" si="189"/>
        <v>0</v>
      </c>
      <c r="G165" s="485">
        <f t="shared" si="189"/>
        <v>0</v>
      </c>
      <c r="H165" s="485">
        <f t="shared" si="189"/>
        <v>0</v>
      </c>
      <c r="I165" s="485">
        <f t="shared" si="189"/>
        <v>58580</v>
      </c>
      <c r="J165" s="485">
        <f t="shared" ref="J165" si="190">SUM(J163:J164)</f>
        <v>0</v>
      </c>
      <c r="K165" s="485">
        <f t="shared" si="189"/>
        <v>32271</v>
      </c>
      <c r="L165" s="485">
        <f t="shared" si="189"/>
        <v>27050</v>
      </c>
      <c r="M165" s="377">
        <f t="shared" si="189"/>
        <v>0</v>
      </c>
      <c r="N165" s="377">
        <f t="shared" si="189"/>
        <v>0</v>
      </c>
      <c r="O165" s="377">
        <f>SUM(O163:O164)</f>
        <v>0</v>
      </c>
      <c r="P165" s="377">
        <f t="shared" ref="P165" si="191">SUM(P163:P164)</f>
        <v>0</v>
      </c>
      <c r="Q165" s="377">
        <f>SUM(Q163:Q164)</f>
        <v>174507</v>
      </c>
      <c r="R165" s="377">
        <f t="shared" ref="R165:Z165" si="192">SUM(R163:R164)</f>
        <v>35222</v>
      </c>
      <c r="S165" s="377">
        <f t="shared" si="192"/>
        <v>0</v>
      </c>
      <c r="T165" s="377">
        <f t="shared" si="192"/>
        <v>0</v>
      </c>
      <c r="U165" s="377">
        <f t="shared" si="192"/>
        <v>0</v>
      </c>
      <c r="V165" s="377">
        <f t="shared" si="192"/>
        <v>51180</v>
      </c>
      <c r="W165" s="377">
        <f t="shared" si="192"/>
        <v>65222</v>
      </c>
      <c r="X165" s="377">
        <f t="shared" si="192"/>
        <v>22883</v>
      </c>
      <c r="Y165" s="377">
        <f t="shared" si="192"/>
        <v>0</v>
      </c>
      <c r="Z165" s="377">
        <f t="shared" si="192"/>
        <v>0</v>
      </c>
      <c r="AA165" s="377">
        <f>SUM(AA163:AA164)</f>
        <v>0</v>
      </c>
      <c r="AB165" s="377">
        <f t="shared" ref="AB165" si="193">SUM(AB163:AB164)</f>
        <v>0</v>
      </c>
      <c r="AC165" s="377">
        <f>SUM(AC163:AC164)</f>
        <v>179507</v>
      </c>
      <c r="AD165" s="377">
        <f t="shared" ref="AD165" si="194">SUM(AD163:AD164)</f>
        <v>35222</v>
      </c>
      <c r="AE165" s="377">
        <f t="shared" ref="AE165:AL165" si="195">SUM(AE163:AE164)</f>
        <v>0</v>
      </c>
      <c r="AF165" s="377">
        <f t="shared" si="195"/>
        <v>0</v>
      </c>
      <c r="AG165" s="377">
        <f t="shared" si="195"/>
        <v>0</v>
      </c>
      <c r="AH165" s="377">
        <f t="shared" si="195"/>
        <v>51180</v>
      </c>
      <c r="AI165" s="377">
        <f t="shared" si="195"/>
        <v>65222</v>
      </c>
      <c r="AJ165" s="377">
        <f t="shared" si="195"/>
        <v>27883</v>
      </c>
      <c r="AK165" s="377">
        <f t="shared" si="195"/>
        <v>0</v>
      </c>
      <c r="AL165" s="377">
        <f t="shared" si="195"/>
        <v>0</v>
      </c>
      <c r="AM165" s="377">
        <f>SUM(AM163:AM164)</f>
        <v>0</v>
      </c>
      <c r="AN165" s="377">
        <f t="shared" ref="AN165" si="196">SUM(AN163:AN164)</f>
        <v>0</v>
      </c>
    </row>
    <row r="166" spans="1:40" s="347" customFormat="1" ht="26.4" x14ac:dyDescent="0.25">
      <c r="A166" s="374">
        <v>3212</v>
      </c>
      <c r="B166" s="366" t="s">
        <v>30</v>
      </c>
      <c r="C166" s="484">
        <f>SUM(D166:P166)</f>
        <v>18000</v>
      </c>
      <c r="D166" s="484">
        <v>10000</v>
      </c>
      <c r="E166" s="484"/>
      <c r="F166" s="484"/>
      <c r="G166" s="484"/>
      <c r="H166" s="484"/>
      <c r="I166" s="484">
        <v>8000</v>
      </c>
      <c r="J166" s="484"/>
      <c r="K166" s="484"/>
      <c r="L166" s="484"/>
      <c r="M166" s="375"/>
      <c r="N166" s="375"/>
      <c r="O166" s="375"/>
      <c r="P166" s="375"/>
      <c r="Q166" s="375">
        <v>25000</v>
      </c>
      <c r="R166" s="375">
        <v>10000</v>
      </c>
      <c r="S166" s="375"/>
      <c r="T166" s="375"/>
      <c r="U166" s="375"/>
      <c r="V166" s="375">
        <v>15000</v>
      </c>
      <c r="W166" s="375"/>
      <c r="X166" s="375"/>
      <c r="Y166" s="375"/>
      <c r="Z166" s="375"/>
      <c r="AA166" s="375"/>
      <c r="AB166" s="375"/>
      <c r="AC166" s="375">
        <v>25000</v>
      </c>
      <c r="AD166" s="375">
        <v>10000</v>
      </c>
      <c r="AE166" s="375"/>
      <c r="AF166" s="375"/>
      <c r="AG166" s="375"/>
      <c r="AH166" s="375">
        <v>15000</v>
      </c>
      <c r="AI166" s="375"/>
      <c r="AJ166" s="375"/>
      <c r="AK166" s="375"/>
      <c r="AL166" s="375"/>
      <c r="AM166" s="375"/>
      <c r="AN166" s="375"/>
    </row>
    <row r="167" spans="1:40" s="347" customFormat="1" ht="13.2" x14ac:dyDescent="0.25">
      <c r="A167" s="365">
        <v>321</v>
      </c>
      <c r="B167" s="376"/>
      <c r="C167" s="485">
        <f>SUM(C166)</f>
        <v>18000</v>
      </c>
      <c r="D167" s="485">
        <f t="shared" ref="D167:N167" si="197">SUM(D166)</f>
        <v>10000</v>
      </c>
      <c r="E167" s="485"/>
      <c r="F167" s="485">
        <f t="shared" si="197"/>
        <v>0</v>
      </c>
      <c r="G167" s="485">
        <f t="shared" si="197"/>
        <v>0</v>
      </c>
      <c r="H167" s="485">
        <f t="shared" si="197"/>
        <v>0</v>
      </c>
      <c r="I167" s="485">
        <f t="shared" si="197"/>
        <v>8000</v>
      </c>
      <c r="J167" s="485">
        <f t="shared" ref="J167" si="198">SUM(J166)</f>
        <v>0</v>
      </c>
      <c r="K167" s="485">
        <f t="shared" si="197"/>
        <v>0</v>
      </c>
      <c r="L167" s="485">
        <f t="shared" si="197"/>
        <v>0</v>
      </c>
      <c r="M167" s="377">
        <f t="shared" si="197"/>
        <v>0</v>
      </c>
      <c r="N167" s="377">
        <f t="shared" si="197"/>
        <v>0</v>
      </c>
      <c r="O167" s="377">
        <f t="shared" ref="O167:P167" si="199">SUM(O166)</f>
        <v>0</v>
      </c>
      <c r="P167" s="377">
        <f t="shared" si="199"/>
        <v>0</v>
      </c>
      <c r="Q167" s="377">
        <f>SUM(Q166)</f>
        <v>25000</v>
      </c>
      <c r="R167" s="377">
        <f t="shared" ref="R167:AB167" si="200">SUM(R166)</f>
        <v>10000</v>
      </c>
      <c r="S167" s="377">
        <f t="shared" si="200"/>
        <v>0</v>
      </c>
      <c r="T167" s="377">
        <f t="shared" si="200"/>
        <v>0</v>
      </c>
      <c r="U167" s="377">
        <f t="shared" si="200"/>
        <v>0</v>
      </c>
      <c r="V167" s="377">
        <f t="shared" si="200"/>
        <v>15000</v>
      </c>
      <c r="W167" s="377">
        <f t="shared" si="200"/>
        <v>0</v>
      </c>
      <c r="X167" s="377">
        <f t="shared" si="200"/>
        <v>0</v>
      </c>
      <c r="Y167" s="377">
        <f t="shared" si="200"/>
        <v>0</v>
      </c>
      <c r="Z167" s="377">
        <f t="shared" si="200"/>
        <v>0</v>
      </c>
      <c r="AA167" s="377">
        <f t="shared" si="200"/>
        <v>0</v>
      </c>
      <c r="AB167" s="377">
        <f t="shared" si="200"/>
        <v>0</v>
      </c>
      <c r="AC167" s="377">
        <f>SUM(AC166)</f>
        <v>25000</v>
      </c>
      <c r="AD167" s="377">
        <f t="shared" ref="AD167" si="201">SUM(AD166)</f>
        <v>10000</v>
      </c>
      <c r="AE167" s="377">
        <f t="shared" ref="AE167:AN167" si="202">SUM(AE166)</f>
        <v>0</v>
      </c>
      <c r="AF167" s="377">
        <f t="shared" si="202"/>
        <v>0</v>
      </c>
      <c r="AG167" s="377">
        <f t="shared" si="202"/>
        <v>0</v>
      </c>
      <c r="AH167" s="377">
        <f t="shared" si="202"/>
        <v>15000</v>
      </c>
      <c r="AI167" s="377">
        <f t="shared" si="202"/>
        <v>0</v>
      </c>
      <c r="AJ167" s="377">
        <f t="shared" si="202"/>
        <v>0</v>
      </c>
      <c r="AK167" s="377">
        <f t="shared" si="202"/>
        <v>0</v>
      </c>
      <c r="AL167" s="377">
        <f t="shared" si="202"/>
        <v>0</v>
      </c>
      <c r="AM167" s="377">
        <f t="shared" si="202"/>
        <v>0</v>
      </c>
      <c r="AN167" s="377">
        <f t="shared" si="202"/>
        <v>0</v>
      </c>
    </row>
    <row r="168" spans="1:40" s="347" customFormat="1" ht="13.2" x14ac:dyDescent="0.25">
      <c r="A168" s="374">
        <v>3222</v>
      </c>
      <c r="B168" s="366" t="s">
        <v>67</v>
      </c>
      <c r="C168" s="484">
        <f>SUM(D168:P168)</f>
        <v>142000</v>
      </c>
      <c r="D168" s="484">
        <v>20000</v>
      </c>
      <c r="E168" s="484"/>
      <c r="F168" s="484"/>
      <c r="G168" s="484"/>
      <c r="H168" s="484"/>
      <c r="I168" s="484">
        <v>47000</v>
      </c>
      <c r="J168" s="484"/>
      <c r="K168" s="484">
        <v>5000</v>
      </c>
      <c r="L168" s="484">
        <v>70000</v>
      </c>
      <c r="M168" s="375"/>
      <c r="N168" s="375"/>
      <c r="O168" s="375"/>
      <c r="P168" s="375"/>
      <c r="Q168" s="375">
        <f>SUM(R168:AB168)</f>
        <v>160000</v>
      </c>
      <c r="R168" s="375">
        <v>25000</v>
      </c>
      <c r="S168" s="375"/>
      <c r="T168" s="375"/>
      <c r="U168" s="375"/>
      <c r="V168" s="375">
        <v>70000</v>
      </c>
      <c r="W168" s="375">
        <v>10000</v>
      </c>
      <c r="X168" s="375">
        <v>55000</v>
      </c>
      <c r="Y168" s="375"/>
      <c r="Z168" s="375"/>
      <c r="AA168" s="375"/>
      <c r="AB168" s="375"/>
      <c r="AC168" s="375">
        <f>SUM(AD168:AN168)</f>
        <v>167000</v>
      </c>
      <c r="AD168" s="375">
        <v>25000</v>
      </c>
      <c r="AE168" s="375"/>
      <c r="AF168" s="375"/>
      <c r="AG168" s="375"/>
      <c r="AH168" s="375">
        <v>70000</v>
      </c>
      <c r="AI168" s="375">
        <v>10000</v>
      </c>
      <c r="AJ168" s="375">
        <v>62000</v>
      </c>
      <c r="AK168" s="375"/>
      <c r="AL168" s="375"/>
      <c r="AM168" s="375"/>
      <c r="AN168" s="375"/>
    </row>
    <row r="169" spans="1:40" s="347" customFormat="1" ht="13.2" x14ac:dyDescent="0.25">
      <c r="A169" s="374">
        <v>3223</v>
      </c>
      <c r="B169" s="366" t="s">
        <v>35</v>
      </c>
      <c r="C169" s="484">
        <f>SUM(D169:P169)</f>
        <v>157000</v>
      </c>
      <c r="D169" s="484">
        <v>71000</v>
      </c>
      <c r="E169" s="484"/>
      <c r="F169" s="484"/>
      <c r="G169" s="484"/>
      <c r="H169" s="484"/>
      <c r="I169" s="484">
        <v>61000</v>
      </c>
      <c r="J169" s="484"/>
      <c r="K169" s="484">
        <v>5000</v>
      </c>
      <c r="L169" s="484">
        <v>20000</v>
      </c>
      <c r="M169" s="375"/>
      <c r="N169" s="375"/>
      <c r="O169" s="375"/>
      <c r="P169" s="375"/>
      <c r="Q169" s="375">
        <f>SUM(R169:AB169)</f>
        <v>171000</v>
      </c>
      <c r="R169" s="375">
        <v>71000</v>
      </c>
      <c r="S169" s="375"/>
      <c r="T169" s="375"/>
      <c r="U169" s="375"/>
      <c r="V169" s="375">
        <v>60000</v>
      </c>
      <c r="W169" s="375">
        <v>10000</v>
      </c>
      <c r="X169" s="375">
        <v>30000</v>
      </c>
      <c r="Y169" s="375"/>
      <c r="Z169" s="375"/>
      <c r="AA169" s="375"/>
      <c r="AB169" s="375"/>
      <c r="AC169" s="375">
        <f>SUM(AD169:AN169)</f>
        <v>161000</v>
      </c>
      <c r="AD169" s="375">
        <v>71000</v>
      </c>
      <c r="AE169" s="375"/>
      <c r="AF169" s="375"/>
      <c r="AG169" s="375"/>
      <c r="AH169" s="375">
        <v>60000</v>
      </c>
      <c r="AI169" s="375">
        <v>10000</v>
      </c>
      <c r="AJ169" s="375">
        <v>20000</v>
      </c>
      <c r="AK169" s="375"/>
      <c r="AL169" s="375"/>
      <c r="AM169" s="375"/>
      <c r="AN169" s="375"/>
    </row>
    <row r="170" spans="1:40" s="347" customFormat="1" ht="13.2" x14ac:dyDescent="0.25">
      <c r="A170" s="374">
        <v>3225</v>
      </c>
      <c r="B170" s="366" t="s">
        <v>402</v>
      </c>
      <c r="C170" s="484">
        <f>SUM(D170:P170)</f>
        <v>0</v>
      </c>
      <c r="D170" s="484"/>
      <c r="E170" s="484"/>
      <c r="F170" s="484"/>
      <c r="G170" s="484"/>
      <c r="H170" s="484"/>
      <c r="I170" s="484"/>
      <c r="J170" s="484"/>
      <c r="K170" s="484"/>
      <c r="L170" s="484"/>
      <c r="M170" s="375"/>
      <c r="N170" s="375"/>
      <c r="O170" s="375"/>
      <c r="P170" s="375"/>
      <c r="Q170" s="375">
        <f>SUM(R170:AB170)</f>
        <v>0</v>
      </c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>
        <f>SUM(AD170:AN170)</f>
        <v>0</v>
      </c>
      <c r="AD170" s="375"/>
      <c r="AE170" s="375"/>
      <c r="AF170" s="375"/>
      <c r="AG170" s="375"/>
      <c r="AH170" s="375"/>
      <c r="AI170" s="375"/>
      <c r="AJ170" s="375"/>
      <c r="AK170" s="375"/>
      <c r="AL170" s="375"/>
      <c r="AM170" s="375"/>
      <c r="AN170" s="375"/>
    </row>
    <row r="171" spans="1:40" s="347" customFormat="1" ht="13.2" x14ac:dyDescent="0.25">
      <c r="A171" s="365">
        <v>322</v>
      </c>
      <c r="B171" s="376"/>
      <c r="C171" s="485">
        <f t="shared" ref="C171:N171" si="203">SUM(C168:C170)</f>
        <v>299000</v>
      </c>
      <c r="D171" s="485">
        <f t="shared" si="203"/>
        <v>91000</v>
      </c>
      <c r="E171" s="485"/>
      <c r="F171" s="485">
        <f t="shared" si="203"/>
        <v>0</v>
      </c>
      <c r="G171" s="485">
        <f t="shared" si="203"/>
        <v>0</v>
      </c>
      <c r="H171" s="485">
        <f t="shared" si="203"/>
        <v>0</v>
      </c>
      <c r="I171" s="485">
        <f t="shared" si="203"/>
        <v>108000</v>
      </c>
      <c r="J171" s="485">
        <f t="shared" ref="J171" si="204">SUM(J168:J170)</f>
        <v>0</v>
      </c>
      <c r="K171" s="485">
        <f t="shared" si="203"/>
        <v>10000</v>
      </c>
      <c r="L171" s="485">
        <f t="shared" si="203"/>
        <v>90000</v>
      </c>
      <c r="M171" s="377">
        <f t="shared" si="203"/>
        <v>0</v>
      </c>
      <c r="N171" s="377">
        <f t="shared" si="203"/>
        <v>0</v>
      </c>
      <c r="O171" s="377">
        <f t="shared" ref="O171:Z171" si="205">SUM(O168:O170)</f>
        <v>0</v>
      </c>
      <c r="P171" s="377">
        <f t="shared" si="205"/>
        <v>0</v>
      </c>
      <c r="Q171" s="377">
        <f t="shared" si="205"/>
        <v>331000</v>
      </c>
      <c r="R171" s="377">
        <f t="shared" si="205"/>
        <v>96000</v>
      </c>
      <c r="S171" s="377">
        <f t="shared" si="205"/>
        <v>0</v>
      </c>
      <c r="T171" s="377">
        <f t="shared" si="205"/>
        <v>0</v>
      </c>
      <c r="U171" s="377">
        <f t="shared" si="205"/>
        <v>0</v>
      </c>
      <c r="V171" s="377">
        <f t="shared" si="205"/>
        <v>130000</v>
      </c>
      <c r="W171" s="377">
        <f t="shared" si="205"/>
        <v>20000</v>
      </c>
      <c r="X171" s="377">
        <f t="shared" si="205"/>
        <v>85000</v>
      </c>
      <c r="Y171" s="377">
        <f t="shared" si="205"/>
        <v>0</v>
      </c>
      <c r="Z171" s="377">
        <f t="shared" si="205"/>
        <v>0</v>
      </c>
      <c r="AA171" s="377">
        <f t="shared" ref="AA171:AL171" si="206">SUM(AA168:AA170)</f>
        <v>0</v>
      </c>
      <c r="AB171" s="377">
        <f t="shared" si="206"/>
        <v>0</v>
      </c>
      <c r="AC171" s="377">
        <f t="shared" si="206"/>
        <v>328000</v>
      </c>
      <c r="AD171" s="377">
        <f t="shared" si="206"/>
        <v>96000</v>
      </c>
      <c r="AE171" s="377">
        <f t="shared" si="206"/>
        <v>0</v>
      </c>
      <c r="AF171" s="377">
        <f t="shared" si="206"/>
        <v>0</v>
      </c>
      <c r="AG171" s="377">
        <f t="shared" si="206"/>
        <v>0</v>
      </c>
      <c r="AH171" s="377">
        <f t="shared" si="206"/>
        <v>130000</v>
      </c>
      <c r="AI171" s="377">
        <f t="shared" si="206"/>
        <v>20000</v>
      </c>
      <c r="AJ171" s="377">
        <f t="shared" si="206"/>
        <v>82000</v>
      </c>
      <c r="AK171" s="377">
        <f t="shared" si="206"/>
        <v>0</v>
      </c>
      <c r="AL171" s="377">
        <f t="shared" si="206"/>
        <v>0</v>
      </c>
      <c r="AM171" s="377">
        <f t="shared" ref="AM171:AN171" si="207">SUM(AM168:AM170)</f>
        <v>0</v>
      </c>
      <c r="AN171" s="377">
        <f t="shared" si="207"/>
        <v>0</v>
      </c>
    </row>
    <row r="172" spans="1:40" s="347" customFormat="1" ht="13.2" x14ac:dyDescent="0.25">
      <c r="A172" s="374">
        <v>3235</v>
      </c>
      <c r="B172" s="366" t="s">
        <v>43</v>
      </c>
      <c r="C172" s="484">
        <f>SUM(D172:P172)</f>
        <v>19000</v>
      </c>
      <c r="D172" s="484">
        <v>10000</v>
      </c>
      <c r="E172" s="484"/>
      <c r="F172" s="484"/>
      <c r="G172" s="484"/>
      <c r="H172" s="484"/>
      <c r="I172" s="484">
        <v>4000</v>
      </c>
      <c r="J172" s="484"/>
      <c r="K172" s="484"/>
      <c r="L172" s="484">
        <v>5000</v>
      </c>
      <c r="M172" s="375"/>
      <c r="N172" s="375"/>
      <c r="O172" s="375"/>
      <c r="P172" s="375"/>
      <c r="Q172" s="375">
        <f>SUM(R172:AB172)</f>
        <v>55000</v>
      </c>
      <c r="R172" s="375">
        <v>10000</v>
      </c>
      <c r="S172" s="375"/>
      <c r="T172" s="375"/>
      <c r="U172" s="375"/>
      <c r="V172" s="375">
        <v>21000</v>
      </c>
      <c r="W172" s="375">
        <v>14000</v>
      </c>
      <c r="X172" s="375">
        <v>10000</v>
      </c>
      <c r="Y172" s="375"/>
      <c r="Z172" s="375"/>
      <c r="AA172" s="375"/>
      <c r="AB172" s="375"/>
      <c r="AC172" s="375">
        <f>SUM(AD172:AN172)</f>
        <v>53000</v>
      </c>
      <c r="AD172" s="375">
        <v>10000</v>
      </c>
      <c r="AE172" s="375"/>
      <c r="AF172" s="375"/>
      <c r="AG172" s="375"/>
      <c r="AH172" s="375">
        <v>21000</v>
      </c>
      <c r="AI172" s="375">
        <v>14000</v>
      </c>
      <c r="AJ172" s="375">
        <v>8000</v>
      </c>
      <c r="AK172" s="375"/>
      <c r="AL172" s="375"/>
      <c r="AM172" s="375"/>
      <c r="AN172" s="375"/>
    </row>
    <row r="173" spans="1:40" s="347" customFormat="1" ht="13.2" x14ac:dyDescent="0.25">
      <c r="A173" s="365">
        <v>323</v>
      </c>
      <c r="B173" s="376"/>
      <c r="C173" s="377">
        <f>SUM(C172)</f>
        <v>19000</v>
      </c>
      <c r="D173" s="377">
        <f t="shared" ref="D173:N173" si="208">SUM(D172)</f>
        <v>10000</v>
      </c>
      <c r="E173" s="377"/>
      <c r="F173" s="377">
        <f t="shared" si="208"/>
        <v>0</v>
      </c>
      <c r="G173" s="377">
        <f t="shared" si="208"/>
        <v>0</v>
      </c>
      <c r="H173" s="377">
        <f t="shared" si="208"/>
        <v>0</v>
      </c>
      <c r="I173" s="377">
        <f t="shared" si="208"/>
        <v>4000</v>
      </c>
      <c r="J173" s="377">
        <f t="shared" ref="J173" si="209">SUM(J172)</f>
        <v>0</v>
      </c>
      <c r="K173" s="377">
        <f t="shared" si="208"/>
        <v>0</v>
      </c>
      <c r="L173" s="377">
        <f t="shared" si="208"/>
        <v>5000</v>
      </c>
      <c r="M173" s="377">
        <f t="shared" si="208"/>
        <v>0</v>
      </c>
      <c r="N173" s="377">
        <f t="shared" si="208"/>
        <v>0</v>
      </c>
      <c r="O173" s="377">
        <f t="shared" ref="O173:P173" si="210">SUM(O172)</f>
        <v>0</v>
      </c>
      <c r="P173" s="377">
        <f t="shared" si="210"/>
        <v>0</v>
      </c>
      <c r="Q173" s="377">
        <f>SUM(Q172)</f>
        <v>55000</v>
      </c>
      <c r="R173" s="377">
        <f t="shared" ref="R173:AB173" si="211">SUM(R172)</f>
        <v>10000</v>
      </c>
      <c r="S173" s="377">
        <f t="shared" si="211"/>
        <v>0</v>
      </c>
      <c r="T173" s="377">
        <f t="shared" si="211"/>
        <v>0</v>
      </c>
      <c r="U173" s="377">
        <f t="shared" si="211"/>
        <v>0</v>
      </c>
      <c r="V173" s="377">
        <f t="shared" si="211"/>
        <v>21000</v>
      </c>
      <c r="W173" s="377">
        <f t="shared" si="211"/>
        <v>14000</v>
      </c>
      <c r="X173" s="377">
        <f t="shared" si="211"/>
        <v>10000</v>
      </c>
      <c r="Y173" s="377">
        <f t="shared" si="211"/>
        <v>0</v>
      </c>
      <c r="Z173" s="377">
        <f t="shared" si="211"/>
        <v>0</v>
      </c>
      <c r="AA173" s="377">
        <f t="shared" si="211"/>
        <v>0</v>
      </c>
      <c r="AB173" s="377">
        <f t="shared" si="211"/>
        <v>0</v>
      </c>
      <c r="AC173" s="377">
        <f>SUM(AC172)</f>
        <v>53000</v>
      </c>
      <c r="AD173" s="377">
        <f t="shared" ref="AD173" si="212">SUM(AD172)</f>
        <v>10000</v>
      </c>
      <c r="AE173" s="377">
        <f t="shared" ref="AE173:AN173" si="213">SUM(AE172)</f>
        <v>0</v>
      </c>
      <c r="AF173" s="377">
        <f t="shared" si="213"/>
        <v>0</v>
      </c>
      <c r="AG173" s="377">
        <f t="shared" si="213"/>
        <v>0</v>
      </c>
      <c r="AH173" s="377">
        <f t="shared" si="213"/>
        <v>21000</v>
      </c>
      <c r="AI173" s="377">
        <f t="shared" si="213"/>
        <v>14000</v>
      </c>
      <c r="AJ173" s="377">
        <f t="shared" si="213"/>
        <v>8000</v>
      </c>
      <c r="AK173" s="377">
        <f t="shared" si="213"/>
        <v>0</v>
      </c>
      <c r="AL173" s="377">
        <f t="shared" si="213"/>
        <v>0</v>
      </c>
      <c r="AM173" s="377">
        <f t="shared" si="213"/>
        <v>0</v>
      </c>
      <c r="AN173" s="377">
        <f t="shared" si="213"/>
        <v>0</v>
      </c>
    </row>
    <row r="174" spans="1:40" ht="26.4" x14ac:dyDescent="0.25">
      <c r="A174" s="371" t="s">
        <v>22</v>
      </c>
      <c r="B174" s="372" t="s">
        <v>70</v>
      </c>
      <c r="C174" s="379"/>
      <c r="D174" s="373"/>
      <c r="E174" s="373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3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3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</row>
    <row r="175" spans="1:40" ht="13.2" x14ac:dyDescent="0.25">
      <c r="A175" s="374">
        <v>3111</v>
      </c>
      <c r="B175" s="366" t="s">
        <v>24</v>
      </c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5"/>
      <c r="AE175" s="375"/>
      <c r="AF175" s="375"/>
      <c r="AG175" s="375"/>
      <c r="AH175" s="375"/>
      <c r="AI175" s="375"/>
      <c r="AJ175" s="375"/>
      <c r="AK175" s="375"/>
      <c r="AL175" s="375"/>
      <c r="AM175" s="375"/>
      <c r="AN175" s="375"/>
    </row>
    <row r="176" spans="1:40" ht="26.4" x14ac:dyDescent="0.25">
      <c r="A176" s="374">
        <v>3132</v>
      </c>
      <c r="B176" s="366" t="s">
        <v>27</v>
      </c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5"/>
      <c r="AE176" s="375"/>
      <c r="AF176" s="375"/>
      <c r="AG176" s="375"/>
      <c r="AH176" s="375"/>
      <c r="AI176" s="375"/>
      <c r="AJ176" s="375"/>
      <c r="AK176" s="375"/>
      <c r="AL176" s="375"/>
      <c r="AM176" s="375"/>
      <c r="AN176" s="375"/>
    </row>
    <row r="177" spans="1:40" ht="26.4" x14ac:dyDescent="0.25">
      <c r="A177" s="374">
        <v>3133</v>
      </c>
      <c r="B177" s="366" t="s">
        <v>28</v>
      </c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5"/>
      <c r="AE177" s="375"/>
      <c r="AF177" s="375"/>
      <c r="AG177" s="375"/>
      <c r="AH177" s="375"/>
      <c r="AI177" s="375"/>
      <c r="AJ177" s="375"/>
      <c r="AK177" s="375"/>
      <c r="AL177" s="375"/>
      <c r="AM177" s="375"/>
      <c r="AN177" s="375"/>
    </row>
    <row r="178" spans="1:40" ht="13.2" x14ac:dyDescent="0.25">
      <c r="A178" s="374">
        <v>3236</v>
      </c>
      <c r="B178" s="366" t="s">
        <v>44</v>
      </c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5"/>
      <c r="AE178" s="375"/>
      <c r="AF178" s="375"/>
      <c r="AG178" s="375"/>
      <c r="AH178" s="375"/>
      <c r="AI178" s="375"/>
      <c r="AJ178" s="375"/>
      <c r="AK178" s="375"/>
      <c r="AL178" s="375"/>
      <c r="AM178" s="375"/>
      <c r="AN178" s="375"/>
    </row>
    <row r="179" spans="1:40" ht="39.6" x14ac:dyDescent="0.25">
      <c r="A179" s="371" t="s">
        <v>22</v>
      </c>
      <c r="B179" s="372" t="s">
        <v>71</v>
      </c>
      <c r="C179" s="379"/>
      <c r="D179" s="373"/>
      <c r="E179" s="373"/>
      <c r="F179" s="379"/>
      <c r="G179" s="379"/>
      <c r="H179" s="379"/>
      <c r="I179" s="379"/>
      <c r="J179" s="379"/>
      <c r="K179" s="379"/>
      <c r="L179" s="379"/>
      <c r="M179" s="379"/>
      <c r="N179" s="379"/>
      <c r="O179" s="379"/>
      <c r="P179" s="379"/>
      <c r="Q179" s="379"/>
      <c r="R179" s="373"/>
      <c r="S179" s="379"/>
      <c r="T179" s="379"/>
      <c r="U179" s="379"/>
      <c r="V179" s="379"/>
      <c r="W179" s="379"/>
      <c r="X179" s="379"/>
      <c r="Y179" s="379"/>
      <c r="Z179" s="379"/>
      <c r="AA179" s="379"/>
      <c r="AB179" s="379"/>
      <c r="AC179" s="379"/>
      <c r="AD179" s="373"/>
      <c r="AE179" s="379"/>
      <c r="AF179" s="379"/>
      <c r="AG179" s="379"/>
      <c r="AH179" s="379"/>
      <c r="AI179" s="379"/>
      <c r="AJ179" s="379"/>
      <c r="AK179" s="379"/>
      <c r="AL179" s="379"/>
      <c r="AM179" s="379"/>
      <c r="AN179" s="379"/>
    </row>
    <row r="180" spans="1:40" ht="13.2" x14ac:dyDescent="0.25">
      <c r="A180" s="374">
        <v>3111</v>
      </c>
      <c r="B180" s="366" t="s">
        <v>24</v>
      </c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5"/>
      <c r="AE180" s="375"/>
      <c r="AF180" s="375"/>
      <c r="AG180" s="375"/>
      <c r="AH180" s="375"/>
      <c r="AI180" s="375"/>
      <c r="AJ180" s="375"/>
      <c r="AK180" s="375"/>
      <c r="AL180" s="375"/>
      <c r="AM180" s="375"/>
      <c r="AN180" s="375"/>
    </row>
    <row r="181" spans="1:40" ht="26.4" x14ac:dyDescent="0.25">
      <c r="A181" s="374">
        <v>3132</v>
      </c>
      <c r="B181" s="366" t="s">
        <v>27</v>
      </c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5"/>
      <c r="AE181" s="375"/>
      <c r="AF181" s="375"/>
      <c r="AG181" s="375"/>
      <c r="AH181" s="375"/>
      <c r="AI181" s="375"/>
      <c r="AJ181" s="375"/>
      <c r="AK181" s="375"/>
      <c r="AL181" s="375"/>
      <c r="AM181" s="375"/>
      <c r="AN181" s="375"/>
    </row>
    <row r="182" spans="1:40" ht="26.4" x14ac:dyDescent="0.25">
      <c r="A182" s="374">
        <v>3133</v>
      </c>
      <c r="B182" s="366" t="s">
        <v>28</v>
      </c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5"/>
      <c r="AE182" s="375"/>
      <c r="AF182" s="375"/>
      <c r="AG182" s="375"/>
      <c r="AH182" s="375"/>
      <c r="AI182" s="375"/>
      <c r="AJ182" s="375"/>
      <c r="AK182" s="375"/>
      <c r="AL182" s="375"/>
      <c r="AM182" s="375"/>
      <c r="AN182" s="375"/>
    </row>
    <row r="183" spans="1:40" s="347" customFormat="1" ht="39.6" x14ac:dyDescent="0.25">
      <c r="A183" s="386" t="s">
        <v>22</v>
      </c>
      <c r="B183" s="387" t="s">
        <v>72</v>
      </c>
      <c r="C183" s="388"/>
      <c r="D183" s="389"/>
      <c r="E183" s="389"/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88"/>
      <c r="R183" s="389"/>
      <c r="S183" s="388"/>
      <c r="T183" s="388"/>
      <c r="U183" s="388"/>
      <c r="V183" s="388"/>
      <c r="W183" s="388"/>
      <c r="X183" s="388"/>
      <c r="Y183" s="388"/>
      <c r="Z183" s="388"/>
      <c r="AA183" s="388"/>
      <c r="AB183" s="388"/>
      <c r="AC183" s="388"/>
      <c r="AD183" s="389"/>
      <c r="AE183" s="388"/>
      <c r="AF183" s="388"/>
      <c r="AG183" s="388"/>
      <c r="AH183" s="388"/>
      <c r="AI183" s="388"/>
      <c r="AJ183" s="388"/>
      <c r="AK183" s="388"/>
      <c r="AL183" s="388"/>
      <c r="AM183" s="388"/>
      <c r="AN183" s="388"/>
    </row>
    <row r="184" spans="1:40" s="347" customFormat="1" ht="13.2" x14ac:dyDescent="0.25">
      <c r="A184" s="374">
        <v>3111</v>
      </c>
      <c r="B184" s="366" t="s">
        <v>24</v>
      </c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5"/>
      <c r="AE184" s="375"/>
      <c r="AF184" s="375"/>
      <c r="AG184" s="375"/>
      <c r="AH184" s="375"/>
      <c r="AI184" s="375"/>
      <c r="AJ184" s="375"/>
      <c r="AK184" s="375"/>
      <c r="AL184" s="375"/>
      <c r="AM184" s="375"/>
      <c r="AN184" s="375"/>
    </row>
    <row r="185" spans="1:40" s="347" customFormat="1" ht="26.4" x14ac:dyDescent="0.25">
      <c r="A185" s="374">
        <v>3131</v>
      </c>
      <c r="B185" s="366" t="s">
        <v>27</v>
      </c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5"/>
      <c r="AE185" s="375"/>
      <c r="AF185" s="375"/>
      <c r="AG185" s="375"/>
      <c r="AH185" s="375"/>
      <c r="AI185" s="375"/>
      <c r="AJ185" s="375"/>
      <c r="AK185" s="375"/>
      <c r="AL185" s="375"/>
      <c r="AM185" s="375"/>
      <c r="AN185" s="375"/>
    </row>
    <row r="186" spans="1:40" s="347" customFormat="1" ht="26.4" x14ac:dyDescent="0.25">
      <c r="A186" s="374">
        <v>3133</v>
      </c>
      <c r="B186" s="366" t="s">
        <v>28</v>
      </c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5"/>
      <c r="AE186" s="375"/>
      <c r="AF186" s="375"/>
      <c r="AG186" s="375"/>
      <c r="AH186" s="375"/>
      <c r="AI186" s="375"/>
      <c r="AJ186" s="375"/>
      <c r="AK186" s="375"/>
      <c r="AL186" s="375"/>
      <c r="AM186" s="375"/>
      <c r="AN186" s="375"/>
    </row>
    <row r="187" spans="1:40" s="347" customFormat="1" ht="13.2" x14ac:dyDescent="0.25">
      <c r="A187" s="374">
        <v>3222</v>
      </c>
      <c r="B187" s="366" t="s">
        <v>34</v>
      </c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5"/>
      <c r="AE187" s="375"/>
      <c r="AF187" s="375"/>
      <c r="AG187" s="375"/>
      <c r="AH187" s="375"/>
      <c r="AI187" s="375"/>
      <c r="AJ187" s="375"/>
      <c r="AK187" s="375"/>
      <c r="AL187" s="375"/>
      <c r="AM187" s="375"/>
      <c r="AN187" s="375"/>
    </row>
    <row r="188" spans="1:40" s="347" customFormat="1" ht="13.2" x14ac:dyDescent="0.25">
      <c r="A188" s="374">
        <v>3223</v>
      </c>
      <c r="B188" s="366" t="s">
        <v>35</v>
      </c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375"/>
      <c r="AL188" s="375"/>
      <c r="AM188" s="375"/>
      <c r="AN188" s="375"/>
    </row>
    <row r="189" spans="1:40" ht="26.4" x14ac:dyDescent="0.25">
      <c r="A189" s="371" t="s">
        <v>22</v>
      </c>
      <c r="B189" s="372" t="s">
        <v>73</v>
      </c>
      <c r="C189" s="373">
        <f>C191+C193+C197+C202+C204</f>
        <v>0</v>
      </c>
      <c r="D189" s="373">
        <f t="shared" ref="D189:N189" si="214">D191+D193+D197+D202+D204</f>
        <v>0</v>
      </c>
      <c r="E189" s="373"/>
      <c r="F189" s="373">
        <f t="shared" si="214"/>
        <v>0</v>
      </c>
      <c r="G189" s="373">
        <f t="shared" si="214"/>
        <v>0</v>
      </c>
      <c r="H189" s="373">
        <f t="shared" si="214"/>
        <v>0</v>
      </c>
      <c r="I189" s="373">
        <f t="shared" si="214"/>
        <v>0</v>
      </c>
      <c r="J189" s="373">
        <f t="shared" ref="J189" si="215">J191+J193+J197+J202+J204</f>
        <v>0</v>
      </c>
      <c r="K189" s="373">
        <f t="shared" si="214"/>
        <v>0</v>
      </c>
      <c r="L189" s="373">
        <f t="shared" si="214"/>
        <v>0</v>
      </c>
      <c r="M189" s="373">
        <f t="shared" si="214"/>
        <v>0</v>
      </c>
      <c r="N189" s="373">
        <f t="shared" si="214"/>
        <v>0</v>
      </c>
      <c r="O189" s="373">
        <f t="shared" ref="O189" si="216">O191+O193+O197+O202+O204</f>
        <v>0</v>
      </c>
      <c r="P189" s="373"/>
      <c r="Q189" s="373">
        <f>Q191+Q193+Q197+Q202+Q204</f>
        <v>0</v>
      </c>
      <c r="R189" s="373">
        <f t="shared" ref="R189:AA189" si="217">R191+R193+R197+R202+R204</f>
        <v>0</v>
      </c>
      <c r="S189" s="373">
        <f t="shared" si="217"/>
        <v>0</v>
      </c>
      <c r="T189" s="373">
        <f t="shared" si="217"/>
        <v>0</v>
      </c>
      <c r="U189" s="373">
        <f t="shared" si="217"/>
        <v>0</v>
      </c>
      <c r="V189" s="373">
        <f t="shared" si="217"/>
        <v>0</v>
      </c>
      <c r="W189" s="373">
        <f t="shared" si="217"/>
        <v>0</v>
      </c>
      <c r="X189" s="373">
        <f t="shared" si="217"/>
        <v>0</v>
      </c>
      <c r="Y189" s="373">
        <f t="shared" si="217"/>
        <v>0</v>
      </c>
      <c r="Z189" s="373">
        <f t="shared" si="217"/>
        <v>0</v>
      </c>
      <c r="AA189" s="373">
        <f t="shared" si="217"/>
        <v>0</v>
      </c>
      <c r="AB189" s="373"/>
      <c r="AC189" s="373">
        <f>AC191+AC193+AC197+AC202+AC204</f>
        <v>0</v>
      </c>
      <c r="AD189" s="373">
        <f t="shared" ref="AD189:AM189" si="218">AD191+AD193+AD197+AD202+AD204</f>
        <v>0</v>
      </c>
      <c r="AE189" s="373">
        <f t="shared" si="218"/>
        <v>0</v>
      </c>
      <c r="AF189" s="373">
        <f t="shared" si="218"/>
        <v>0</v>
      </c>
      <c r="AG189" s="373">
        <f t="shared" si="218"/>
        <v>0</v>
      </c>
      <c r="AH189" s="373">
        <f t="shared" si="218"/>
        <v>0</v>
      </c>
      <c r="AI189" s="373">
        <f t="shared" si="218"/>
        <v>0</v>
      </c>
      <c r="AJ189" s="373">
        <f t="shared" si="218"/>
        <v>0</v>
      </c>
      <c r="AK189" s="373">
        <f t="shared" si="218"/>
        <v>0</v>
      </c>
      <c r="AL189" s="373">
        <f t="shared" si="218"/>
        <v>0</v>
      </c>
      <c r="AM189" s="373">
        <f t="shared" si="218"/>
        <v>0</v>
      </c>
      <c r="AN189" s="373"/>
    </row>
    <row r="190" spans="1:40" ht="13.2" x14ac:dyDescent="0.25">
      <c r="A190" s="374">
        <v>3111</v>
      </c>
      <c r="B190" s="366" t="s">
        <v>24</v>
      </c>
      <c r="C190" s="375">
        <f>SUM(D190:P190)</f>
        <v>0</v>
      </c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>
        <f>SUM(R190:AB190)</f>
        <v>0</v>
      </c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>
        <f>SUM(AD190:AN190)</f>
        <v>0</v>
      </c>
      <c r="AD190" s="375"/>
      <c r="AE190" s="375"/>
      <c r="AF190" s="375"/>
      <c r="AG190" s="375"/>
      <c r="AH190" s="375"/>
      <c r="AI190" s="375"/>
      <c r="AJ190" s="375"/>
      <c r="AK190" s="375"/>
      <c r="AL190" s="375"/>
      <c r="AM190" s="375"/>
      <c r="AN190" s="375"/>
    </row>
    <row r="191" spans="1:40" ht="13.2" x14ac:dyDescent="0.25">
      <c r="A191" s="365">
        <v>311</v>
      </c>
      <c r="B191" s="376"/>
      <c r="C191" s="377">
        <f>SUM(C190)</f>
        <v>0</v>
      </c>
      <c r="D191" s="377">
        <f t="shared" ref="D191:N191" si="219">SUM(D190)</f>
        <v>0</v>
      </c>
      <c r="E191" s="377"/>
      <c r="F191" s="377">
        <f t="shared" si="219"/>
        <v>0</v>
      </c>
      <c r="G191" s="377">
        <f t="shared" si="219"/>
        <v>0</v>
      </c>
      <c r="H191" s="377">
        <f t="shared" si="219"/>
        <v>0</v>
      </c>
      <c r="I191" s="377">
        <f t="shared" si="219"/>
        <v>0</v>
      </c>
      <c r="J191" s="377">
        <f t="shared" ref="J191" si="220">SUM(J190)</f>
        <v>0</v>
      </c>
      <c r="K191" s="377">
        <f t="shared" si="219"/>
        <v>0</v>
      </c>
      <c r="L191" s="377">
        <f t="shared" si="219"/>
        <v>0</v>
      </c>
      <c r="M191" s="377">
        <f t="shared" si="219"/>
        <v>0</v>
      </c>
      <c r="N191" s="377">
        <f t="shared" si="219"/>
        <v>0</v>
      </c>
      <c r="O191" s="377">
        <f t="shared" ref="O191" si="221">SUM(O190)</f>
        <v>0</v>
      </c>
      <c r="P191" s="377"/>
      <c r="Q191" s="377">
        <f>SUM(Q190)</f>
        <v>0</v>
      </c>
      <c r="R191" s="377">
        <f t="shared" ref="R191:AA191" si="222">SUM(R190)</f>
        <v>0</v>
      </c>
      <c r="S191" s="377">
        <f t="shared" si="222"/>
        <v>0</v>
      </c>
      <c r="T191" s="377">
        <f t="shared" si="222"/>
        <v>0</v>
      </c>
      <c r="U191" s="377">
        <f t="shared" si="222"/>
        <v>0</v>
      </c>
      <c r="V191" s="377">
        <f t="shared" si="222"/>
        <v>0</v>
      </c>
      <c r="W191" s="377">
        <f t="shared" si="222"/>
        <v>0</v>
      </c>
      <c r="X191" s="377">
        <f t="shared" si="222"/>
        <v>0</v>
      </c>
      <c r="Y191" s="377">
        <f t="shared" si="222"/>
        <v>0</v>
      </c>
      <c r="Z191" s="377">
        <f t="shared" si="222"/>
        <v>0</v>
      </c>
      <c r="AA191" s="377">
        <f t="shared" si="222"/>
        <v>0</v>
      </c>
      <c r="AB191" s="377"/>
      <c r="AC191" s="377">
        <f>SUM(AC190)</f>
        <v>0</v>
      </c>
      <c r="AD191" s="377">
        <f t="shared" ref="AD191:AM191" si="223">SUM(AD190)</f>
        <v>0</v>
      </c>
      <c r="AE191" s="377">
        <f t="shared" si="223"/>
        <v>0</v>
      </c>
      <c r="AF191" s="377">
        <f t="shared" si="223"/>
        <v>0</v>
      </c>
      <c r="AG191" s="377">
        <f t="shared" si="223"/>
        <v>0</v>
      </c>
      <c r="AH191" s="377">
        <f t="shared" si="223"/>
        <v>0</v>
      </c>
      <c r="AI191" s="377">
        <f t="shared" si="223"/>
        <v>0</v>
      </c>
      <c r="AJ191" s="377">
        <f t="shared" si="223"/>
        <v>0</v>
      </c>
      <c r="AK191" s="377">
        <f t="shared" si="223"/>
        <v>0</v>
      </c>
      <c r="AL191" s="377">
        <f t="shared" si="223"/>
        <v>0</v>
      </c>
      <c r="AM191" s="377">
        <f t="shared" si="223"/>
        <v>0</v>
      </c>
      <c r="AN191" s="377"/>
    </row>
    <row r="192" spans="1:40" ht="13.2" x14ac:dyDescent="0.25">
      <c r="A192" s="374">
        <v>3121</v>
      </c>
      <c r="B192" s="366" t="s">
        <v>25</v>
      </c>
      <c r="C192" s="375">
        <f>SUM(D192:P192)</f>
        <v>0</v>
      </c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>
        <f>SUM(R192:AB192)</f>
        <v>0</v>
      </c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>
        <f>SUM(AD192:AN192)</f>
        <v>0</v>
      </c>
      <c r="AD192" s="375"/>
      <c r="AE192" s="375"/>
      <c r="AF192" s="375"/>
      <c r="AG192" s="375"/>
      <c r="AH192" s="375"/>
      <c r="AI192" s="375"/>
      <c r="AJ192" s="375"/>
      <c r="AK192" s="375"/>
      <c r="AL192" s="375"/>
      <c r="AM192" s="375"/>
      <c r="AN192" s="375"/>
    </row>
    <row r="193" spans="1:40" ht="13.2" x14ac:dyDescent="0.25">
      <c r="A193" s="365">
        <v>312</v>
      </c>
      <c r="B193" s="376"/>
      <c r="C193" s="377">
        <f>SUM(C192)</f>
        <v>0</v>
      </c>
      <c r="D193" s="377">
        <f t="shared" ref="D193:N193" si="224">SUM(D192)</f>
        <v>0</v>
      </c>
      <c r="E193" s="377"/>
      <c r="F193" s="377">
        <f t="shared" si="224"/>
        <v>0</v>
      </c>
      <c r="G193" s="377">
        <f t="shared" si="224"/>
        <v>0</v>
      </c>
      <c r="H193" s="377">
        <f t="shared" si="224"/>
        <v>0</v>
      </c>
      <c r="I193" s="377">
        <f t="shared" si="224"/>
        <v>0</v>
      </c>
      <c r="J193" s="377">
        <f t="shared" ref="J193" si="225">SUM(J192)</f>
        <v>0</v>
      </c>
      <c r="K193" s="377">
        <f t="shared" si="224"/>
        <v>0</v>
      </c>
      <c r="L193" s="377">
        <f t="shared" si="224"/>
        <v>0</v>
      </c>
      <c r="M193" s="377">
        <f t="shared" si="224"/>
        <v>0</v>
      </c>
      <c r="N193" s="377">
        <f t="shared" si="224"/>
        <v>0</v>
      </c>
      <c r="O193" s="377">
        <f t="shared" ref="O193" si="226">SUM(O192)</f>
        <v>0</v>
      </c>
      <c r="P193" s="377"/>
      <c r="Q193" s="377">
        <f>SUM(Q192)</f>
        <v>0</v>
      </c>
      <c r="R193" s="377">
        <f t="shared" ref="R193:AA193" si="227">SUM(R192)</f>
        <v>0</v>
      </c>
      <c r="S193" s="377">
        <f t="shared" si="227"/>
        <v>0</v>
      </c>
      <c r="T193" s="377">
        <f t="shared" si="227"/>
        <v>0</v>
      </c>
      <c r="U193" s="377">
        <f t="shared" si="227"/>
        <v>0</v>
      </c>
      <c r="V193" s="377">
        <f t="shared" si="227"/>
        <v>0</v>
      </c>
      <c r="W193" s="377">
        <f t="shared" si="227"/>
        <v>0</v>
      </c>
      <c r="X193" s="377">
        <f t="shared" si="227"/>
        <v>0</v>
      </c>
      <c r="Y193" s="377">
        <f t="shared" si="227"/>
        <v>0</v>
      </c>
      <c r="Z193" s="377">
        <f t="shared" si="227"/>
        <v>0</v>
      </c>
      <c r="AA193" s="377">
        <f t="shared" si="227"/>
        <v>0</v>
      </c>
      <c r="AB193" s="377"/>
      <c r="AC193" s="377">
        <f>SUM(AC192)</f>
        <v>0</v>
      </c>
      <c r="AD193" s="377">
        <f t="shared" ref="AD193:AM193" si="228">SUM(AD192)</f>
        <v>0</v>
      </c>
      <c r="AE193" s="377">
        <f t="shared" si="228"/>
        <v>0</v>
      </c>
      <c r="AF193" s="377">
        <f t="shared" si="228"/>
        <v>0</v>
      </c>
      <c r="AG193" s="377">
        <f t="shared" si="228"/>
        <v>0</v>
      </c>
      <c r="AH193" s="377">
        <f t="shared" si="228"/>
        <v>0</v>
      </c>
      <c r="AI193" s="377">
        <f t="shared" si="228"/>
        <v>0</v>
      </c>
      <c r="AJ193" s="377">
        <f t="shared" si="228"/>
        <v>0</v>
      </c>
      <c r="AK193" s="377">
        <f t="shared" si="228"/>
        <v>0</v>
      </c>
      <c r="AL193" s="377">
        <f t="shared" si="228"/>
        <v>0</v>
      </c>
      <c r="AM193" s="377">
        <f t="shared" si="228"/>
        <v>0</v>
      </c>
      <c r="AN193" s="377"/>
    </row>
    <row r="194" spans="1:40" ht="26.4" x14ac:dyDescent="0.25">
      <c r="A194" s="374">
        <v>3131</v>
      </c>
      <c r="B194" s="366" t="s">
        <v>26</v>
      </c>
      <c r="C194" s="375">
        <f>SUM(D194:P194)</f>
        <v>0</v>
      </c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>
        <f>SUM(R194:AB194)</f>
        <v>0</v>
      </c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>
        <f>SUM(AD194:AN194)</f>
        <v>0</v>
      </c>
      <c r="AD194" s="375"/>
      <c r="AE194" s="375"/>
      <c r="AF194" s="375"/>
      <c r="AG194" s="375"/>
      <c r="AH194" s="375"/>
      <c r="AI194" s="375"/>
      <c r="AJ194" s="375"/>
      <c r="AK194" s="375"/>
      <c r="AL194" s="375"/>
      <c r="AM194" s="375"/>
      <c r="AN194" s="375"/>
    </row>
    <row r="195" spans="1:40" ht="26.4" x14ac:dyDescent="0.25">
      <c r="A195" s="374">
        <v>3132</v>
      </c>
      <c r="B195" s="366" t="s">
        <v>27</v>
      </c>
      <c r="C195" s="375">
        <f>SUM(D195:P195)</f>
        <v>0</v>
      </c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>
        <f>SUM(R195:AB195)</f>
        <v>0</v>
      </c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>
        <f>SUM(AD195:AN195)</f>
        <v>0</v>
      </c>
      <c r="AD195" s="375"/>
      <c r="AE195" s="375"/>
      <c r="AF195" s="375"/>
      <c r="AG195" s="375"/>
      <c r="AH195" s="375"/>
      <c r="AI195" s="375"/>
      <c r="AJ195" s="375"/>
      <c r="AK195" s="375"/>
      <c r="AL195" s="375"/>
      <c r="AM195" s="375"/>
      <c r="AN195" s="375"/>
    </row>
    <row r="196" spans="1:40" ht="26.4" x14ac:dyDescent="0.25">
      <c r="A196" s="374">
        <v>3133</v>
      </c>
      <c r="B196" s="366" t="s">
        <v>28</v>
      </c>
      <c r="C196" s="375">
        <f>SUM(D196:P196)</f>
        <v>0</v>
      </c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>
        <f>SUM(R196:AB196)</f>
        <v>0</v>
      </c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>
        <f>SUM(AD196:AN196)</f>
        <v>0</v>
      </c>
      <c r="AD196" s="375"/>
      <c r="AE196" s="375"/>
      <c r="AF196" s="375"/>
      <c r="AG196" s="375"/>
      <c r="AH196" s="375"/>
      <c r="AI196" s="375"/>
      <c r="AJ196" s="375"/>
      <c r="AK196" s="375"/>
      <c r="AL196" s="375"/>
      <c r="AM196" s="375"/>
      <c r="AN196" s="375"/>
    </row>
    <row r="197" spans="1:40" ht="13.2" x14ac:dyDescent="0.25">
      <c r="A197" s="365">
        <v>313</v>
      </c>
      <c r="B197" s="376"/>
      <c r="C197" s="377">
        <f>SUM(C194:C196)</f>
        <v>0</v>
      </c>
      <c r="D197" s="377">
        <f t="shared" ref="D197:N197" si="229">SUM(D194:D196)</f>
        <v>0</v>
      </c>
      <c r="E197" s="377"/>
      <c r="F197" s="377">
        <f t="shared" si="229"/>
        <v>0</v>
      </c>
      <c r="G197" s="377">
        <f t="shared" si="229"/>
        <v>0</v>
      </c>
      <c r="H197" s="377">
        <f t="shared" si="229"/>
        <v>0</v>
      </c>
      <c r="I197" s="377">
        <f t="shared" si="229"/>
        <v>0</v>
      </c>
      <c r="J197" s="377">
        <f t="shared" ref="J197" si="230">SUM(J194:J196)</f>
        <v>0</v>
      </c>
      <c r="K197" s="377">
        <f t="shared" si="229"/>
        <v>0</v>
      </c>
      <c r="L197" s="377">
        <f t="shared" si="229"/>
        <v>0</v>
      </c>
      <c r="M197" s="377">
        <f t="shared" si="229"/>
        <v>0</v>
      </c>
      <c r="N197" s="377">
        <f t="shared" si="229"/>
        <v>0</v>
      </c>
      <c r="O197" s="377">
        <f t="shared" ref="O197" si="231">SUM(O194:O196)</f>
        <v>0</v>
      </c>
      <c r="P197" s="377"/>
      <c r="Q197" s="377">
        <f>SUM(Q194:Q196)</f>
        <v>0</v>
      </c>
      <c r="R197" s="377">
        <f t="shared" ref="R197:AA197" si="232">SUM(R194:R196)</f>
        <v>0</v>
      </c>
      <c r="S197" s="377">
        <f t="shared" si="232"/>
        <v>0</v>
      </c>
      <c r="T197" s="377">
        <f t="shared" si="232"/>
        <v>0</v>
      </c>
      <c r="U197" s="377">
        <f t="shared" si="232"/>
        <v>0</v>
      </c>
      <c r="V197" s="377">
        <f t="shared" si="232"/>
        <v>0</v>
      </c>
      <c r="W197" s="377">
        <f t="shared" si="232"/>
        <v>0</v>
      </c>
      <c r="X197" s="377">
        <f t="shared" si="232"/>
        <v>0</v>
      </c>
      <c r="Y197" s="377">
        <f t="shared" si="232"/>
        <v>0</v>
      </c>
      <c r="Z197" s="377">
        <f t="shared" si="232"/>
        <v>0</v>
      </c>
      <c r="AA197" s="377">
        <f t="shared" si="232"/>
        <v>0</v>
      </c>
      <c r="AB197" s="377"/>
      <c r="AC197" s="377">
        <f>SUM(AC194:AC196)</f>
        <v>0</v>
      </c>
      <c r="AD197" s="377">
        <f t="shared" ref="AD197:AM197" si="233">SUM(AD194:AD196)</f>
        <v>0</v>
      </c>
      <c r="AE197" s="377">
        <f t="shared" si="233"/>
        <v>0</v>
      </c>
      <c r="AF197" s="377">
        <f t="shared" si="233"/>
        <v>0</v>
      </c>
      <c r="AG197" s="377">
        <f t="shared" si="233"/>
        <v>0</v>
      </c>
      <c r="AH197" s="377">
        <f t="shared" si="233"/>
        <v>0</v>
      </c>
      <c r="AI197" s="377">
        <f t="shared" si="233"/>
        <v>0</v>
      </c>
      <c r="AJ197" s="377">
        <f t="shared" si="233"/>
        <v>0</v>
      </c>
      <c r="AK197" s="377">
        <f t="shared" si="233"/>
        <v>0</v>
      </c>
      <c r="AL197" s="377">
        <f t="shared" si="233"/>
        <v>0</v>
      </c>
      <c r="AM197" s="377">
        <f t="shared" si="233"/>
        <v>0</v>
      </c>
      <c r="AN197" s="377"/>
    </row>
    <row r="198" spans="1:40" ht="13.2" x14ac:dyDescent="0.25">
      <c r="A198" s="374">
        <v>3211</v>
      </c>
      <c r="B198" s="366" t="s">
        <v>29</v>
      </c>
      <c r="C198" s="375">
        <f>SUM(D198:P198)</f>
        <v>0</v>
      </c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>
        <f>SUM(R198:AB198)</f>
        <v>0</v>
      </c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>
        <f>SUM(AD198:AN198)</f>
        <v>0</v>
      </c>
      <c r="AD198" s="375"/>
      <c r="AE198" s="375"/>
      <c r="AF198" s="375"/>
      <c r="AG198" s="375"/>
      <c r="AH198" s="375"/>
      <c r="AI198" s="375"/>
      <c r="AJ198" s="375"/>
      <c r="AK198" s="375"/>
      <c r="AL198" s="375"/>
      <c r="AM198" s="375"/>
      <c r="AN198" s="375"/>
    </row>
    <row r="199" spans="1:40" ht="26.4" x14ac:dyDescent="0.25">
      <c r="A199" s="374">
        <v>3212</v>
      </c>
      <c r="B199" s="366" t="s">
        <v>30</v>
      </c>
      <c r="C199" s="375">
        <f>SUM(D199:P199)</f>
        <v>0</v>
      </c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>
        <f>SUM(R199:AB199)</f>
        <v>0</v>
      </c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>
        <f>SUM(AD199:AN199)</f>
        <v>0</v>
      </c>
      <c r="AD199" s="375"/>
      <c r="AE199" s="375"/>
      <c r="AF199" s="375"/>
      <c r="AG199" s="375"/>
      <c r="AH199" s="375"/>
      <c r="AI199" s="375"/>
      <c r="AJ199" s="375"/>
      <c r="AK199" s="375"/>
      <c r="AL199" s="375"/>
      <c r="AM199" s="375"/>
      <c r="AN199" s="375"/>
    </row>
    <row r="200" spans="1:40" ht="13.2" x14ac:dyDescent="0.25">
      <c r="A200" s="374">
        <v>3213</v>
      </c>
      <c r="B200" s="366" t="s">
        <v>31</v>
      </c>
      <c r="C200" s="375">
        <f>SUM(D200:P200)</f>
        <v>0</v>
      </c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>
        <f>SUM(R200:AB200)</f>
        <v>0</v>
      </c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>
        <f>SUM(AD200:AN200)</f>
        <v>0</v>
      </c>
      <c r="AD200" s="375"/>
      <c r="AE200" s="375"/>
      <c r="AF200" s="375"/>
      <c r="AG200" s="375"/>
      <c r="AH200" s="375"/>
      <c r="AI200" s="375"/>
      <c r="AJ200" s="375"/>
      <c r="AK200" s="375"/>
      <c r="AL200" s="375"/>
      <c r="AM200" s="375"/>
      <c r="AN200" s="375"/>
    </row>
    <row r="201" spans="1:40" ht="26.4" x14ac:dyDescent="0.25">
      <c r="A201" s="374">
        <v>3214</v>
      </c>
      <c r="B201" s="366" t="s">
        <v>32</v>
      </c>
      <c r="C201" s="375">
        <f>SUM(D201:P201)</f>
        <v>0</v>
      </c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>
        <f>SUM(R201:AB201)</f>
        <v>0</v>
      </c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>
        <f>SUM(AD201:AN201)</f>
        <v>0</v>
      </c>
      <c r="AD201" s="375"/>
      <c r="AE201" s="375"/>
      <c r="AF201" s="375"/>
      <c r="AG201" s="375"/>
      <c r="AH201" s="375"/>
      <c r="AI201" s="375"/>
      <c r="AJ201" s="375"/>
      <c r="AK201" s="375"/>
      <c r="AL201" s="375"/>
      <c r="AM201" s="375"/>
      <c r="AN201" s="375"/>
    </row>
    <row r="202" spans="1:40" ht="13.2" x14ac:dyDescent="0.25">
      <c r="A202" s="365">
        <v>321</v>
      </c>
      <c r="B202" s="376"/>
      <c r="C202" s="377">
        <f>SUM(C198:C201)</f>
        <v>0</v>
      </c>
      <c r="D202" s="377">
        <f t="shared" ref="D202:N202" si="234">SUM(D198:D201)</f>
        <v>0</v>
      </c>
      <c r="E202" s="377"/>
      <c r="F202" s="377">
        <f t="shared" si="234"/>
        <v>0</v>
      </c>
      <c r="G202" s="377">
        <f t="shared" si="234"/>
        <v>0</v>
      </c>
      <c r="H202" s="377">
        <f t="shared" si="234"/>
        <v>0</v>
      </c>
      <c r="I202" s="377">
        <f t="shared" si="234"/>
        <v>0</v>
      </c>
      <c r="J202" s="377">
        <f t="shared" ref="J202" si="235">SUM(J198:J201)</f>
        <v>0</v>
      </c>
      <c r="K202" s="377">
        <f t="shared" si="234"/>
        <v>0</v>
      </c>
      <c r="L202" s="377">
        <f t="shared" si="234"/>
        <v>0</v>
      </c>
      <c r="M202" s="377">
        <f t="shared" si="234"/>
        <v>0</v>
      </c>
      <c r="N202" s="377">
        <f t="shared" si="234"/>
        <v>0</v>
      </c>
      <c r="O202" s="377">
        <f t="shared" ref="O202" si="236">SUM(O198:O201)</f>
        <v>0</v>
      </c>
      <c r="P202" s="377"/>
      <c r="Q202" s="377">
        <f>SUM(Q198:Q201)</f>
        <v>0</v>
      </c>
      <c r="R202" s="377">
        <f t="shared" ref="R202:AA202" si="237">SUM(R198:R201)</f>
        <v>0</v>
      </c>
      <c r="S202" s="377">
        <f t="shared" si="237"/>
        <v>0</v>
      </c>
      <c r="T202" s="377">
        <f t="shared" si="237"/>
        <v>0</v>
      </c>
      <c r="U202" s="377">
        <f t="shared" si="237"/>
        <v>0</v>
      </c>
      <c r="V202" s="377">
        <f t="shared" si="237"/>
        <v>0</v>
      </c>
      <c r="W202" s="377">
        <f t="shared" si="237"/>
        <v>0</v>
      </c>
      <c r="X202" s="377">
        <f t="shared" si="237"/>
        <v>0</v>
      </c>
      <c r="Y202" s="377">
        <f t="shared" si="237"/>
        <v>0</v>
      </c>
      <c r="Z202" s="377">
        <f t="shared" si="237"/>
        <v>0</v>
      </c>
      <c r="AA202" s="377">
        <f t="shared" si="237"/>
        <v>0</v>
      </c>
      <c r="AB202" s="377"/>
      <c r="AC202" s="377">
        <f>SUM(AC198:AC201)</f>
        <v>0</v>
      </c>
      <c r="AD202" s="377">
        <f t="shared" ref="AD202:AM202" si="238">SUM(AD198:AD201)</f>
        <v>0</v>
      </c>
      <c r="AE202" s="377">
        <f t="shared" si="238"/>
        <v>0</v>
      </c>
      <c r="AF202" s="377">
        <f t="shared" si="238"/>
        <v>0</v>
      </c>
      <c r="AG202" s="377">
        <f t="shared" si="238"/>
        <v>0</v>
      </c>
      <c r="AH202" s="377">
        <f t="shared" si="238"/>
        <v>0</v>
      </c>
      <c r="AI202" s="377">
        <f t="shared" si="238"/>
        <v>0</v>
      </c>
      <c r="AJ202" s="377">
        <f t="shared" si="238"/>
        <v>0</v>
      </c>
      <c r="AK202" s="377">
        <f t="shared" si="238"/>
        <v>0</v>
      </c>
      <c r="AL202" s="377">
        <f t="shared" si="238"/>
        <v>0</v>
      </c>
      <c r="AM202" s="377">
        <f t="shared" si="238"/>
        <v>0</v>
      </c>
      <c r="AN202" s="377"/>
    </row>
    <row r="203" spans="1:40" ht="13.2" x14ac:dyDescent="0.25">
      <c r="A203" s="374">
        <v>3223</v>
      </c>
      <c r="B203" s="366" t="s">
        <v>35</v>
      </c>
      <c r="C203" s="375">
        <f>SUM(D203:P203)</f>
        <v>0</v>
      </c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>
        <f>SUM(R203:AB203)</f>
        <v>0</v>
      </c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>
        <f>SUM(AD203:AN203)</f>
        <v>0</v>
      </c>
      <c r="AD203" s="375"/>
      <c r="AE203" s="375"/>
      <c r="AF203" s="375"/>
      <c r="AG203" s="375"/>
      <c r="AH203" s="375"/>
      <c r="AI203" s="375"/>
      <c r="AJ203" s="375"/>
      <c r="AK203" s="375"/>
      <c r="AL203" s="375"/>
      <c r="AM203" s="375"/>
      <c r="AN203" s="375"/>
    </row>
    <row r="204" spans="1:40" ht="13.2" x14ac:dyDescent="0.25">
      <c r="A204" s="365">
        <v>322</v>
      </c>
      <c r="B204" s="376"/>
      <c r="C204" s="377">
        <f>SUM(C203)</f>
        <v>0</v>
      </c>
      <c r="D204" s="377">
        <f t="shared" ref="D204:N204" si="239">SUM(D203)</f>
        <v>0</v>
      </c>
      <c r="E204" s="377"/>
      <c r="F204" s="377">
        <f t="shared" si="239"/>
        <v>0</v>
      </c>
      <c r="G204" s="377">
        <f t="shared" si="239"/>
        <v>0</v>
      </c>
      <c r="H204" s="377">
        <f t="shared" si="239"/>
        <v>0</v>
      </c>
      <c r="I204" s="377">
        <f t="shared" si="239"/>
        <v>0</v>
      </c>
      <c r="J204" s="377">
        <f t="shared" ref="J204" si="240">SUM(J203)</f>
        <v>0</v>
      </c>
      <c r="K204" s="377">
        <f t="shared" si="239"/>
        <v>0</v>
      </c>
      <c r="L204" s="377">
        <f t="shared" si="239"/>
        <v>0</v>
      </c>
      <c r="M204" s="377">
        <f t="shared" si="239"/>
        <v>0</v>
      </c>
      <c r="N204" s="377">
        <f t="shared" si="239"/>
        <v>0</v>
      </c>
      <c r="O204" s="377">
        <f t="shared" ref="O204" si="241">SUM(O203)</f>
        <v>0</v>
      </c>
      <c r="P204" s="377"/>
      <c r="Q204" s="377">
        <f>SUM(Q203)</f>
        <v>0</v>
      </c>
      <c r="R204" s="377">
        <f t="shared" ref="R204:AA204" si="242">SUM(R203)</f>
        <v>0</v>
      </c>
      <c r="S204" s="377">
        <f t="shared" si="242"/>
        <v>0</v>
      </c>
      <c r="T204" s="377">
        <f t="shared" si="242"/>
        <v>0</v>
      </c>
      <c r="U204" s="377">
        <f t="shared" si="242"/>
        <v>0</v>
      </c>
      <c r="V204" s="377">
        <f t="shared" si="242"/>
        <v>0</v>
      </c>
      <c r="W204" s="377">
        <f t="shared" si="242"/>
        <v>0</v>
      </c>
      <c r="X204" s="377">
        <f t="shared" si="242"/>
        <v>0</v>
      </c>
      <c r="Y204" s="377">
        <f t="shared" si="242"/>
        <v>0</v>
      </c>
      <c r="Z204" s="377">
        <f t="shared" si="242"/>
        <v>0</v>
      </c>
      <c r="AA204" s="377">
        <f t="shared" si="242"/>
        <v>0</v>
      </c>
      <c r="AB204" s="377"/>
      <c r="AC204" s="377">
        <f>SUM(AC203)</f>
        <v>0</v>
      </c>
      <c r="AD204" s="377">
        <f t="shared" ref="AD204:AM204" si="243">SUM(AD203)</f>
        <v>0</v>
      </c>
      <c r="AE204" s="377">
        <f t="shared" si="243"/>
        <v>0</v>
      </c>
      <c r="AF204" s="377">
        <f t="shared" si="243"/>
        <v>0</v>
      </c>
      <c r="AG204" s="377">
        <f t="shared" si="243"/>
        <v>0</v>
      </c>
      <c r="AH204" s="377">
        <f t="shared" si="243"/>
        <v>0</v>
      </c>
      <c r="AI204" s="377">
        <f t="shared" si="243"/>
        <v>0</v>
      </c>
      <c r="AJ204" s="377">
        <f t="shared" si="243"/>
        <v>0</v>
      </c>
      <c r="AK204" s="377">
        <f t="shared" si="243"/>
        <v>0</v>
      </c>
      <c r="AL204" s="377">
        <f t="shared" si="243"/>
        <v>0</v>
      </c>
      <c r="AM204" s="377">
        <f t="shared" si="243"/>
        <v>0</v>
      </c>
      <c r="AN204" s="377"/>
    </row>
    <row r="205" spans="1:40" ht="26.4" x14ac:dyDescent="0.25">
      <c r="A205" s="368" t="s">
        <v>20</v>
      </c>
      <c r="B205" s="369" t="s">
        <v>74</v>
      </c>
      <c r="C205" s="390">
        <f>C206+C233</f>
        <v>4145475</v>
      </c>
      <c r="D205" s="390">
        <f>D206+D233</f>
        <v>0</v>
      </c>
      <c r="E205" s="390"/>
      <c r="F205" s="390">
        <f t="shared" ref="F205:P205" si="244">F206+F233</f>
        <v>3000000</v>
      </c>
      <c r="G205" s="390">
        <f t="shared" si="244"/>
        <v>0</v>
      </c>
      <c r="H205" s="390">
        <f t="shared" si="244"/>
        <v>0</v>
      </c>
      <c r="I205" s="390">
        <f t="shared" si="244"/>
        <v>859740</v>
      </c>
      <c r="J205" s="390">
        <f t="shared" si="244"/>
        <v>0</v>
      </c>
      <c r="K205" s="390">
        <f t="shared" si="244"/>
        <v>0</v>
      </c>
      <c r="L205" s="390">
        <f t="shared" ref="L205" si="245">L206+L233</f>
        <v>65615</v>
      </c>
      <c r="M205" s="390">
        <f t="shared" si="244"/>
        <v>102520</v>
      </c>
      <c r="N205" s="390">
        <f t="shared" si="244"/>
        <v>117600</v>
      </c>
      <c r="O205" s="390">
        <f t="shared" si="244"/>
        <v>0</v>
      </c>
      <c r="P205" s="390">
        <f t="shared" si="244"/>
        <v>0</v>
      </c>
      <c r="Q205" s="390">
        <f>Q206+Q233</f>
        <v>1615600</v>
      </c>
      <c r="R205" s="390">
        <f>R206+R233</f>
        <v>0</v>
      </c>
      <c r="S205" s="390">
        <f t="shared" ref="S205:AB205" si="246">S206+S233</f>
        <v>1500000</v>
      </c>
      <c r="T205" s="390">
        <f t="shared" si="246"/>
        <v>0</v>
      </c>
      <c r="U205" s="390">
        <f t="shared" si="246"/>
        <v>0</v>
      </c>
      <c r="V205" s="390">
        <f t="shared" si="246"/>
        <v>0</v>
      </c>
      <c r="W205" s="390">
        <f t="shared" si="246"/>
        <v>0</v>
      </c>
      <c r="X205" s="390">
        <f t="shared" si="246"/>
        <v>0</v>
      </c>
      <c r="Y205" s="390">
        <f t="shared" si="246"/>
        <v>0</v>
      </c>
      <c r="Z205" s="390">
        <f t="shared" si="246"/>
        <v>115600</v>
      </c>
      <c r="AA205" s="390">
        <f t="shared" si="246"/>
        <v>0</v>
      </c>
      <c r="AB205" s="390">
        <f t="shared" si="246"/>
        <v>0</v>
      </c>
      <c r="AC205" s="390">
        <f>AC206+AC233</f>
        <v>4849258</v>
      </c>
      <c r="AD205" s="390">
        <f>AD206+AD233</f>
        <v>0</v>
      </c>
      <c r="AE205" s="390">
        <f t="shared" ref="AE205:AN205" si="247">AE206+AE233</f>
        <v>4733658</v>
      </c>
      <c r="AF205" s="390">
        <f t="shared" si="247"/>
        <v>0</v>
      </c>
      <c r="AG205" s="390">
        <f t="shared" si="247"/>
        <v>0</v>
      </c>
      <c r="AH205" s="390">
        <f t="shared" si="247"/>
        <v>0</v>
      </c>
      <c r="AI205" s="390">
        <f t="shared" si="247"/>
        <v>0</v>
      </c>
      <c r="AJ205" s="390">
        <f t="shared" si="247"/>
        <v>0</v>
      </c>
      <c r="AK205" s="390">
        <f t="shared" si="247"/>
        <v>0</v>
      </c>
      <c r="AL205" s="390">
        <f t="shared" si="247"/>
        <v>115600</v>
      </c>
      <c r="AM205" s="390">
        <f t="shared" si="247"/>
        <v>0</v>
      </c>
      <c r="AN205" s="390">
        <f t="shared" si="247"/>
        <v>0</v>
      </c>
    </row>
    <row r="206" spans="1:40" ht="13.2" x14ac:dyDescent="0.25">
      <c r="A206" s="371" t="s">
        <v>75</v>
      </c>
      <c r="B206" s="372" t="s">
        <v>88</v>
      </c>
      <c r="C206" s="373">
        <f t="shared" ref="C206:AN206" si="248">C210+C213+C216+C223+C225+C228+C232</f>
        <v>3205475</v>
      </c>
      <c r="D206" s="373">
        <f t="shared" si="248"/>
        <v>0</v>
      </c>
      <c r="E206" s="373"/>
      <c r="F206" s="373">
        <f t="shared" si="248"/>
        <v>2060000</v>
      </c>
      <c r="G206" s="373">
        <f t="shared" si="248"/>
        <v>0</v>
      </c>
      <c r="H206" s="373">
        <f t="shared" si="248"/>
        <v>0</v>
      </c>
      <c r="I206" s="373">
        <f t="shared" si="248"/>
        <v>859740</v>
      </c>
      <c r="J206" s="373">
        <f t="shared" si="248"/>
        <v>0</v>
      </c>
      <c r="K206" s="373">
        <f t="shared" si="248"/>
        <v>0</v>
      </c>
      <c r="L206" s="373">
        <f t="shared" si="248"/>
        <v>65615</v>
      </c>
      <c r="M206" s="373">
        <f t="shared" si="248"/>
        <v>102520</v>
      </c>
      <c r="N206" s="373">
        <f t="shared" si="248"/>
        <v>117600</v>
      </c>
      <c r="O206" s="373">
        <f t="shared" si="248"/>
        <v>0</v>
      </c>
      <c r="P206" s="373">
        <f t="shared" si="248"/>
        <v>0</v>
      </c>
      <c r="Q206" s="373">
        <f t="shared" si="248"/>
        <v>1615600</v>
      </c>
      <c r="R206" s="373">
        <f t="shared" si="248"/>
        <v>0</v>
      </c>
      <c r="S206" s="373">
        <f t="shared" si="248"/>
        <v>1500000</v>
      </c>
      <c r="T206" s="373">
        <f t="shared" si="248"/>
        <v>0</v>
      </c>
      <c r="U206" s="373">
        <f t="shared" si="248"/>
        <v>0</v>
      </c>
      <c r="V206" s="373">
        <f t="shared" si="248"/>
        <v>0</v>
      </c>
      <c r="W206" s="373">
        <f t="shared" si="248"/>
        <v>0</v>
      </c>
      <c r="X206" s="373">
        <f t="shared" si="248"/>
        <v>0</v>
      </c>
      <c r="Y206" s="373">
        <f t="shared" si="248"/>
        <v>0</v>
      </c>
      <c r="Z206" s="373">
        <f t="shared" si="248"/>
        <v>115600</v>
      </c>
      <c r="AA206" s="373">
        <f t="shared" si="248"/>
        <v>0</v>
      </c>
      <c r="AB206" s="373">
        <f t="shared" si="248"/>
        <v>0</v>
      </c>
      <c r="AC206" s="373">
        <f t="shared" si="248"/>
        <v>4849258</v>
      </c>
      <c r="AD206" s="373">
        <f t="shared" si="248"/>
        <v>0</v>
      </c>
      <c r="AE206" s="373">
        <f t="shared" si="248"/>
        <v>4733658</v>
      </c>
      <c r="AF206" s="373">
        <f t="shared" si="248"/>
        <v>0</v>
      </c>
      <c r="AG206" s="373">
        <f t="shared" si="248"/>
        <v>0</v>
      </c>
      <c r="AH206" s="373">
        <f t="shared" si="248"/>
        <v>0</v>
      </c>
      <c r="AI206" s="373">
        <f t="shared" si="248"/>
        <v>0</v>
      </c>
      <c r="AJ206" s="373">
        <f t="shared" si="248"/>
        <v>0</v>
      </c>
      <c r="AK206" s="373">
        <f t="shared" si="248"/>
        <v>0</v>
      </c>
      <c r="AL206" s="373">
        <f t="shared" si="248"/>
        <v>115600</v>
      </c>
      <c r="AM206" s="373">
        <f t="shared" si="248"/>
        <v>0</v>
      </c>
      <c r="AN206" s="373">
        <f t="shared" si="248"/>
        <v>0</v>
      </c>
    </row>
    <row r="207" spans="1:40" ht="26.4" x14ac:dyDescent="0.25">
      <c r="A207" s="482">
        <v>3224</v>
      </c>
      <c r="B207" s="487" t="s">
        <v>36</v>
      </c>
      <c r="C207" s="473">
        <f t="shared" ref="C207:C212" si="249">SUM(D207:P207)</f>
        <v>231185</v>
      </c>
      <c r="D207" s="473"/>
      <c r="E207" s="473"/>
      <c r="F207" s="473">
        <v>116035</v>
      </c>
      <c r="G207" s="473"/>
      <c r="H207" s="473"/>
      <c r="I207" s="484">
        <v>109000</v>
      </c>
      <c r="J207" s="484"/>
      <c r="K207" s="484"/>
      <c r="L207" s="484"/>
      <c r="M207" s="484">
        <v>6150</v>
      </c>
      <c r="N207" s="484"/>
      <c r="O207" s="375"/>
      <c r="P207" s="375"/>
      <c r="Q207" s="375">
        <f t="shared" ref="Q207:Q212" si="250">SUM(R207:AB207)</f>
        <v>120000</v>
      </c>
      <c r="R207" s="375"/>
      <c r="S207" s="375">
        <v>120000</v>
      </c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>
        <f t="shared" ref="AC207:AC212" si="251">SUM(AD207:AN207)</f>
        <v>140000</v>
      </c>
      <c r="AD207" s="375"/>
      <c r="AE207" s="375">
        <v>140000</v>
      </c>
      <c r="AF207" s="375"/>
      <c r="AG207" s="375"/>
      <c r="AH207" s="375"/>
      <c r="AI207" s="375"/>
      <c r="AJ207" s="375"/>
      <c r="AK207" s="375"/>
      <c r="AL207" s="375"/>
      <c r="AM207" s="375"/>
      <c r="AN207" s="375"/>
    </row>
    <row r="208" spans="1:40" ht="13.2" x14ac:dyDescent="0.25">
      <c r="A208" s="472">
        <v>3225</v>
      </c>
      <c r="B208" s="478" t="s">
        <v>403</v>
      </c>
      <c r="C208" s="375">
        <f t="shared" si="249"/>
        <v>196070</v>
      </c>
      <c r="D208" s="375"/>
      <c r="E208" s="375"/>
      <c r="F208" s="375">
        <v>130000</v>
      </c>
      <c r="G208" s="375"/>
      <c r="H208" s="375"/>
      <c r="I208" s="484">
        <v>66070</v>
      </c>
      <c r="J208" s="484"/>
      <c r="K208" s="484"/>
      <c r="L208" s="484"/>
      <c r="M208" s="484"/>
      <c r="N208" s="484"/>
      <c r="O208" s="375"/>
      <c r="P208" s="375"/>
      <c r="Q208" s="375">
        <f t="shared" si="250"/>
        <v>150000</v>
      </c>
      <c r="R208" s="375"/>
      <c r="S208" s="375">
        <v>150000</v>
      </c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>
        <f t="shared" si="251"/>
        <v>150000</v>
      </c>
      <c r="AD208" s="375"/>
      <c r="AE208" s="375">
        <v>150000</v>
      </c>
      <c r="AF208" s="375"/>
      <c r="AG208" s="375"/>
      <c r="AH208" s="375"/>
      <c r="AI208" s="375"/>
      <c r="AJ208" s="375"/>
      <c r="AK208" s="375"/>
      <c r="AL208" s="375"/>
      <c r="AM208" s="375"/>
      <c r="AN208" s="375"/>
    </row>
    <row r="209" spans="1:40" ht="13.2" x14ac:dyDescent="0.25">
      <c r="A209" s="472">
        <v>3227</v>
      </c>
      <c r="B209" s="478" t="s">
        <v>396</v>
      </c>
      <c r="C209" s="375">
        <f t="shared" si="249"/>
        <v>233000</v>
      </c>
      <c r="D209" s="375"/>
      <c r="E209" s="375"/>
      <c r="F209" s="375">
        <v>200000</v>
      </c>
      <c r="G209" s="375"/>
      <c r="H209" s="375"/>
      <c r="I209" s="484">
        <v>33000</v>
      </c>
      <c r="J209" s="484"/>
      <c r="K209" s="484"/>
      <c r="L209" s="484"/>
      <c r="M209" s="484"/>
      <c r="N209" s="484"/>
      <c r="O209" s="375"/>
      <c r="P209" s="375"/>
      <c r="Q209" s="375">
        <f t="shared" si="250"/>
        <v>140000</v>
      </c>
      <c r="R209" s="375"/>
      <c r="S209" s="375">
        <v>140000</v>
      </c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>
        <f t="shared" si="251"/>
        <v>220000</v>
      </c>
      <c r="AD209" s="375"/>
      <c r="AE209" s="375">
        <v>220000</v>
      </c>
      <c r="AF209" s="375"/>
      <c r="AG209" s="375"/>
      <c r="AH209" s="375"/>
      <c r="AI209" s="375"/>
      <c r="AJ209" s="375"/>
      <c r="AK209" s="375"/>
      <c r="AL209" s="375"/>
      <c r="AM209" s="375"/>
      <c r="AN209" s="375"/>
    </row>
    <row r="210" spans="1:40" s="391" customFormat="1" ht="13.2" x14ac:dyDescent="0.25">
      <c r="A210" s="479">
        <v>322</v>
      </c>
      <c r="B210" s="480"/>
      <c r="C210" s="377">
        <f t="shared" si="249"/>
        <v>660255</v>
      </c>
      <c r="D210" s="377">
        <f t="shared" ref="D210:N210" si="252">SUM(D209)</f>
        <v>0</v>
      </c>
      <c r="E210" s="377"/>
      <c r="F210" s="377">
        <f>SUM(F207:F209)</f>
        <v>446035</v>
      </c>
      <c r="G210" s="377">
        <f t="shared" si="252"/>
        <v>0</v>
      </c>
      <c r="H210" s="377">
        <f t="shared" si="252"/>
        <v>0</v>
      </c>
      <c r="I210" s="485">
        <f>SUM(I207:I209)</f>
        <v>208070</v>
      </c>
      <c r="J210" s="485">
        <f t="shared" ref="J210" si="253">SUM(J209)</f>
        <v>0</v>
      </c>
      <c r="K210" s="485">
        <f t="shared" si="252"/>
        <v>0</v>
      </c>
      <c r="L210" s="485">
        <f t="shared" si="252"/>
        <v>0</v>
      </c>
      <c r="M210" s="485">
        <f>SUM(M207:M209)</f>
        <v>6150</v>
      </c>
      <c r="N210" s="485">
        <f t="shared" si="252"/>
        <v>0</v>
      </c>
      <c r="O210" s="377">
        <f t="shared" ref="O210" si="254">SUM(O209)</f>
        <v>0</v>
      </c>
      <c r="P210" s="377">
        <f t="shared" ref="P210" si="255">SUM(P207:P209)</f>
        <v>0</v>
      </c>
      <c r="Q210" s="377">
        <f t="shared" si="250"/>
        <v>410000</v>
      </c>
      <c r="R210" s="377">
        <f t="shared" ref="R210" si="256">SUM(R209)</f>
        <v>0</v>
      </c>
      <c r="S210" s="377">
        <f>SUM(S207:S209)</f>
        <v>410000</v>
      </c>
      <c r="T210" s="377">
        <f t="shared" ref="T210:Y210" si="257">SUM(T209)</f>
        <v>0</v>
      </c>
      <c r="U210" s="377">
        <f t="shared" si="257"/>
        <v>0</v>
      </c>
      <c r="V210" s="377">
        <f t="shared" si="257"/>
        <v>0</v>
      </c>
      <c r="W210" s="377">
        <f t="shared" si="257"/>
        <v>0</v>
      </c>
      <c r="X210" s="377">
        <f t="shared" si="257"/>
        <v>0</v>
      </c>
      <c r="Y210" s="377">
        <f t="shared" si="257"/>
        <v>0</v>
      </c>
      <c r="Z210" s="377">
        <f>SUM(Z207:Z209)</f>
        <v>0</v>
      </c>
      <c r="AA210" s="377">
        <f t="shared" ref="AA210" si="258">SUM(AA209)</f>
        <v>0</v>
      </c>
      <c r="AB210" s="377">
        <f t="shared" ref="AB210" si="259">SUM(AB207:AB209)</f>
        <v>0</v>
      </c>
      <c r="AC210" s="377">
        <f t="shared" si="251"/>
        <v>510000</v>
      </c>
      <c r="AD210" s="377">
        <f t="shared" ref="AD210" si="260">SUM(AD209)</f>
        <v>0</v>
      </c>
      <c r="AE210" s="377">
        <f>SUM(AE207:AE209)</f>
        <v>510000</v>
      </c>
      <c r="AF210" s="377">
        <f t="shared" ref="AF210:AL210" si="261">SUM(AF209)</f>
        <v>0</v>
      </c>
      <c r="AG210" s="377">
        <f t="shared" si="261"/>
        <v>0</v>
      </c>
      <c r="AH210" s="377">
        <f t="shared" si="261"/>
        <v>0</v>
      </c>
      <c r="AI210" s="377">
        <f t="shared" si="261"/>
        <v>0</v>
      </c>
      <c r="AJ210" s="377">
        <f t="shared" si="261"/>
        <v>0</v>
      </c>
      <c r="AK210" s="377">
        <f t="shared" si="261"/>
        <v>0</v>
      </c>
      <c r="AL210" s="377">
        <f t="shared" si="261"/>
        <v>0</v>
      </c>
      <c r="AM210" s="377">
        <f t="shared" ref="AM210" si="262">SUM(AM209)</f>
        <v>0</v>
      </c>
      <c r="AN210" s="377">
        <f t="shared" ref="AN210" si="263">SUM(AN207:AN209)</f>
        <v>0</v>
      </c>
    </row>
    <row r="211" spans="1:40" s="391" customFormat="1" ht="26.4" x14ac:dyDescent="0.25">
      <c r="A211" s="472">
        <v>3232</v>
      </c>
      <c r="B211" s="478" t="s">
        <v>76</v>
      </c>
      <c r="C211" s="375">
        <f t="shared" si="249"/>
        <v>954577</v>
      </c>
      <c r="D211" s="375"/>
      <c r="E211" s="375"/>
      <c r="F211" s="375">
        <v>557213</v>
      </c>
      <c r="G211" s="375"/>
      <c r="H211" s="375"/>
      <c r="I211" s="484">
        <v>214149</v>
      </c>
      <c r="J211" s="484"/>
      <c r="K211" s="484"/>
      <c r="L211" s="484">
        <v>65615</v>
      </c>
      <c r="M211" s="484"/>
      <c r="N211" s="484">
        <v>117600</v>
      </c>
      <c r="O211" s="375"/>
      <c r="P211" s="375"/>
      <c r="Q211" s="375">
        <f t="shared" si="250"/>
        <v>655600</v>
      </c>
      <c r="R211" s="375"/>
      <c r="S211" s="375">
        <v>540000</v>
      </c>
      <c r="T211" s="375"/>
      <c r="U211" s="375"/>
      <c r="V211" s="375"/>
      <c r="W211" s="375"/>
      <c r="X211" s="375"/>
      <c r="Y211" s="375"/>
      <c r="Z211" s="375">
        <v>115600</v>
      </c>
      <c r="AA211" s="375"/>
      <c r="AB211" s="375"/>
      <c r="AC211" s="375">
        <f t="shared" si="251"/>
        <v>689600</v>
      </c>
      <c r="AD211" s="375"/>
      <c r="AE211" s="375">
        <v>574000</v>
      </c>
      <c r="AF211" s="375"/>
      <c r="AG211" s="375"/>
      <c r="AH211" s="375"/>
      <c r="AI211" s="375"/>
      <c r="AJ211" s="375"/>
      <c r="AK211" s="375"/>
      <c r="AL211" s="375">
        <v>115600</v>
      </c>
      <c r="AM211" s="375"/>
      <c r="AN211" s="375"/>
    </row>
    <row r="212" spans="1:40" ht="15" customHeight="1" x14ac:dyDescent="0.25">
      <c r="A212" s="482">
        <v>3238</v>
      </c>
      <c r="B212" s="487" t="s">
        <v>46</v>
      </c>
      <c r="C212" s="375">
        <f t="shared" si="249"/>
        <v>311221</v>
      </c>
      <c r="D212" s="375"/>
      <c r="E212" s="375"/>
      <c r="F212" s="375">
        <v>245700</v>
      </c>
      <c r="G212" s="375"/>
      <c r="H212" s="375"/>
      <c r="I212" s="484">
        <v>65521</v>
      </c>
      <c r="J212" s="484"/>
      <c r="K212" s="484"/>
      <c r="L212" s="484"/>
      <c r="M212" s="484"/>
      <c r="N212" s="484"/>
      <c r="O212" s="375"/>
      <c r="P212" s="375"/>
      <c r="Q212" s="375">
        <f t="shared" si="250"/>
        <v>250000</v>
      </c>
      <c r="R212" s="375"/>
      <c r="S212" s="375">
        <v>250000</v>
      </c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>
        <f t="shared" si="251"/>
        <v>250000</v>
      </c>
      <c r="AD212" s="375"/>
      <c r="AE212" s="375">
        <v>250000</v>
      </c>
      <c r="AF212" s="375"/>
      <c r="AG212" s="375"/>
      <c r="AH212" s="375"/>
      <c r="AI212" s="375"/>
      <c r="AJ212" s="375"/>
      <c r="AK212" s="375"/>
      <c r="AL212" s="375"/>
      <c r="AM212" s="375"/>
      <c r="AN212" s="375"/>
    </row>
    <row r="213" spans="1:40" s="391" customFormat="1" ht="15" customHeight="1" x14ac:dyDescent="0.25">
      <c r="A213" s="479">
        <v>323</v>
      </c>
      <c r="B213" s="480"/>
      <c r="C213" s="377">
        <f>SUM(C211:C212)</f>
        <v>1265798</v>
      </c>
      <c r="D213" s="377">
        <f t="shared" ref="D213:K213" si="264">SUM(D212)</f>
        <v>0</v>
      </c>
      <c r="E213" s="377"/>
      <c r="F213" s="377">
        <f>SUM(F211:F212)</f>
        <v>802913</v>
      </c>
      <c r="G213" s="377">
        <f t="shared" si="264"/>
        <v>0</v>
      </c>
      <c r="H213" s="377">
        <f t="shared" si="264"/>
        <v>0</v>
      </c>
      <c r="I213" s="485">
        <f>SUM(I211:I212)</f>
        <v>279670</v>
      </c>
      <c r="J213" s="485">
        <f t="shared" ref="J213" si="265">SUM(J212)</f>
        <v>0</v>
      </c>
      <c r="K213" s="485">
        <f t="shared" si="264"/>
        <v>0</v>
      </c>
      <c r="L213" s="485">
        <f>SUM(L211:L212)</f>
        <v>65615</v>
      </c>
      <c r="M213" s="485">
        <f>SUM(M211:M212)</f>
        <v>0</v>
      </c>
      <c r="N213" s="485">
        <f>SUM(N211:N212)</f>
        <v>117600</v>
      </c>
      <c r="O213" s="377">
        <f t="shared" ref="O213" si="266">SUM(O212)</f>
        <v>0</v>
      </c>
      <c r="P213" s="377">
        <f t="shared" ref="P213" si="267">SUM(P212)</f>
        <v>0</v>
      </c>
      <c r="Q213" s="377">
        <f>SUM(Q211:Q212)</f>
        <v>905600</v>
      </c>
      <c r="R213" s="377">
        <f t="shared" ref="R213" si="268">SUM(R212)</f>
        <v>0</v>
      </c>
      <c r="S213" s="377">
        <f>SUM(S211:S212)</f>
        <v>790000</v>
      </c>
      <c r="T213" s="377">
        <f t="shared" ref="T213:Y213" si="269">SUM(T212)</f>
        <v>0</v>
      </c>
      <c r="U213" s="377">
        <f t="shared" si="269"/>
        <v>0</v>
      </c>
      <c r="V213" s="377">
        <f t="shared" si="269"/>
        <v>0</v>
      </c>
      <c r="W213" s="377">
        <f t="shared" si="269"/>
        <v>0</v>
      </c>
      <c r="X213" s="377">
        <f t="shared" si="269"/>
        <v>0</v>
      </c>
      <c r="Y213" s="377">
        <f t="shared" si="269"/>
        <v>0</v>
      </c>
      <c r="Z213" s="377">
        <f>SUM(Z211:Z212)</f>
        <v>115600</v>
      </c>
      <c r="AA213" s="377">
        <f t="shared" ref="AA213" si="270">SUM(AA212)</f>
        <v>0</v>
      </c>
      <c r="AB213" s="377">
        <f t="shared" ref="AB213" si="271">SUM(AB212)</f>
        <v>0</v>
      </c>
      <c r="AC213" s="377">
        <f>SUM(AC211:AC212)</f>
        <v>939600</v>
      </c>
      <c r="AD213" s="377">
        <f t="shared" ref="AD213" si="272">SUM(AD212)</f>
        <v>0</v>
      </c>
      <c r="AE213" s="377">
        <f>SUM(AE211:AE212)</f>
        <v>824000</v>
      </c>
      <c r="AF213" s="377">
        <f t="shared" ref="AF213:AK213" si="273">SUM(AF212)</f>
        <v>0</v>
      </c>
      <c r="AG213" s="377">
        <f t="shared" si="273"/>
        <v>0</v>
      </c>
      <c r="AH213" s="377">
        <f t="shared" si="273"/>
        <v>0</v>
      </c>
      <c r="AI213" s="377">
        <f t="shared" si="273"/>
        <v>0</v>
      </c>
      <c r="AJ213" s="377">
        <f t="shared" si="273"/>
        <v>0</v>
      </c>
      <c r="AK213" s="377">
        <f t="shared" si="273"/>
        <v>0</v>
      </c>
      <c r="AL213" s="377">
        <f>SUM(AL211:AL212)</f>
        <v>115600</v>
      </c>
      <c r="AM213" s="377">
        <f t="shared" ref="AM213:AN213" si="274">SUM(AM212)</f>
        <v>0</v>
      </c>
      <c r="AN213" s="377">
        <f t="shared" si="274"/>
        <v>0</v>
      </c>
    </row>
    <row r="214" spans="1:40" s="391" customFormat="1" ht="15" customHeight="1" x14ac:dyDescent="0.25">
      <c r="A214" s="482">
        <v>4123</v>
      </c>
      <c r="B214" s="487" t="s">
        <v>77</v>
      </c>
      <c r="C214" s="375">
        <f>SUM(D214:P214)</f>
        <v>4532</v>
      </c>
      <c r="D214" s="377"/>
      <c r="E214" s="377"/>
      <c r="F214" s="377">
        <v>2032</v>
      </c>
      <c r="G214" s="377"/>
      <c r="H214" s="377"/>
      <c r="I214" s="485">
        <v>2500</v>
      </c>
      <c r="J214" s="485"/>
      <c r="K214" s="485"/>
      <c r="L214" s="485"/>
      <c r="M214" s="485"/>
      <c r="N214" s="485"/>
      <c r="O214" s="377"/>
      <c r="P214" s="377"/>
      <c r="Q214" s="375">
        <f>SUM(R214:AB214)</f>
        <v>0</v>
      </c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5">
        <f>SUM(AD214:AN214)</f>
        <v>0</v>
      </c>
      <c r="AD214" s="377"/>
      <c r="AE214" s="377"/>
      <c r="AF214" s="377"/>
      <c r="AG214" s="377"/>
      <c r="AH214" s="377"/>
      <c r="AI214" s="377"/>
      <c r="AJ214" s="377"/>
      <c r="AK214" s="377"/>
      <c r="AL214" s="377"/>
      <c r="AM214" s="377"/>
      <c r="AN214" s="377"/>
    </row>
    <row r="215" spans="1:40" ht="13.2" x14ac:dyDescent="0.25">
      <c r="A215" s="472">
        <v>4124</v>
      </c>
      <c r="B215" s="478" t="s">
        <v>395</v>
      </c>
      <c r="C215" s="375">
        <f>SUM(D215:P215)</f>
        <v>0</v>
      </c>
      <c r="D215" s="375"/>
      <c r="E215" s="375"/>
      <c r="F215" s="375"/>
      <c r="G215" s="375"/>
      <c r="H215" s="375"/>
      <c r="I215" s="484"/>
      <c r="J215" s="484"/>
      <c r="K215" s="484"/>
      <c r="L215" s="484"/>
      <c r="M215" s="484"/>
      <c r="N215" s="484"/>
      <c r="O215" s="375"/>
      <c r="P215" s="375"/>
      <c r="Q215" s="375">
        <f>SUM(R215:AB215)</f>
        <v>0</v>
      </c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>
        <f>SUM(AD215:AN215)</f>
        <v>0</v>
      </c>
      <c r="AD215" s="375"/>
      <c r="AE215" s="375"/>
      <c r="AF215" s="375"/>
      <c r="AG215" s="375"/>
      <c r="AH215" s="375"/>
      <c r="AI215" s="375"/>
      <c r="AJ215" s="375"/>
      <c r="AK215" s="375"/>
      <c r="AL215" s="375"/>
      <c r="AM215" s="375"/>
      <c r="AN215" s="375"/>
    </row>
    <row r="216" spans="1:40" s="391" customFormat="1" ht="13.2" x14ac:dyDescent="0.25">
      <c r="A216" s="365">
        <v>412</v>
      </c>
      <c r="B216" s="376"/>
      <c r="C216" s="377">
        <f>SUM(C214:C215)</f>
        <v>4532</v>
      </c>
      <c r="D216" s="377">
        <f t="shared" ref="D216:F216" si="275">SUM(D214:D215)</f>
        <v>0</v>
      </c>
      <c r="E216" s="377"/>
      <c r="F216" s="377">
        <f t="shared" si="275"/>
        <v>2032</v>
      </c>
      <c r="G216" s="377">
        <f t="shared" ref="G216:N216" si="276">SUM(G215)</f>
        <v>0</v>
      </c>
      <c r="H216" s="377">
        <f t="shared" si="276"/>
        <v>0</v>
      </c>
      <c r="I216" s="485">
        <f t="shared" ref="I216" si="277">SUM(I214:I215)</f>
        <v>2500</v>
      </c>
      <c r="J216" s="485">
        <f t="shared" ref="J216" si="278">SUM(J215)</f>
        <v>0</v>
      </c>
      <c r="K216" s="485">
        <f t="shared" si="276"/>
        <v>0</v>
      </c>
      <c r="L216" s="485">
        <f t="shared" si="276"/>
        <v>0</v>
      </c>
      <c r="M216" s="485">
        <f t="shared" si="276"/>
        <v>0</v>
      </c>
      <c r="N216" s="485">
        <f t="shared" si="276"/>
        <v>0</v>
      </c>
      <c r="O216" s="377">
        <f t="shared" ref="O216:P216" si="279">SUM(O215)</f>
        <v>0</v>
      </c>
      <c r="P216" s="377">
        <f t="shared" si="279"/>
        <v>0</v>
      </c>
      <c r="Q216" s="377">
        <f>SUM(Q214:Q215)</f>
        <v>0</v>
      </c>
      <c r="R216" s="377">
        <f t="shared" ref="R216:S216" si="280">SUM(R214:R215)</f>
        <v>0</v>
      </c>
      <c r="S216" s="377">
        <f t="shared" si="280"/>
        <v>0</v>
      </c>
      <c r="T216" s="377">
        <f t="shared" ref="T216:Z216" si="281">SUM(T215)</f>
        <v>0</v>
      </c>
      <c r="U216" s="377">
        <f t="shared" si="281"/>
        <v>0</v>
      </c>
      <c r="V216" s="377">
        <f t="shared" si="281"/>
        <v>0</v>
      </c>
      <c r="W216" s="377">
        <f t="shared" si="281"/>
        <v>0</v>
      </c>
      <c r="X216" s="377">
        <f t="shared" si="281"/>
        <v>0</v>
      </c>
      <c r="Y216" s="377">
        <f t="shared" si="281"/>
        <v>0</v>
      </c>
      <c r="Z216" s="377">
        <f t="shared" si="281"/>
        <v>0</v>
      </c>
      <c r="AA216" s="377">
        <f t="shared" ref="AA216:AB216" si="282">SUM(AA215)</f>
        <v>0</v>
      </c>
      <c r="AB216" s="377">
        <f t="shared" si="282"/>
        <v>0</v>
      </c>
      <c r="AC216" s="377">
        <f>SUM(AC214:AC215)</f>
        <v>0</v>
      </c>
      <c r="AD216" s="377">
        <f t="shared" ref="AD216:AE216" si="283">SUM(AD214:AD215)</f>
        <v>0</v>
      </c>
      <c r="AE216" s="377">
        <f t="shared" si="283"/>
        <v>0</v>
      </c>
      <c r="AF216" s="377">
        <f t="shared" ref="AF216:AL216" si="284">SUM(AF215)</f>
        <v>0</v>
      </c>
      <c r="AG216" s="377">
        <f t="shared" si="284"/>
        <v>0</v>
      </c>
      <c r="AH216" s="377">
        <f t="shared" si="284"/>
        <v>0</v>
      </c>
      <c r="AI216" s="377">
        <f t="shared" si="284"/>
        <v>0</v>
      </c>
      <c r="AJ216" s="377">
        <f t="shared" si="284"/>
        <v>0</v>
      </c>
      <c r="AK216" s="377">
        <f t="shared" si="284"/>
        <v>0</v>
      </c>
      <c r="AL216" s="377">
        <f t="shared" si="284"/>
        <v>0</v>
      </c>
      <c r="AM216" s="377">
        <f t="shared" ref="AM216:AN216" si="285">SUM(AM215)</f>
        <v>0</v>
      </c>
      <c r="AN216" s="377">
        <f t="shared" si="285"/>
        <v>0</v>
      </c>
    </row>
    <row r="217" spans="1:40" ht="26.4" x14ac:dyDescent="0.25">
      <c r="A217" s="374">
        <v>4221</v>
      </c>
      <c r="B217" s="366" t="s">
        <v>406</v>
      </c>
      <c r="C217" s="484">
        <f t="shared" ref="C217:C222" si="286">SUM(D217:P217)</f>
        <v>302502</v>
      </c>
      <c r="D217" s="375"/>
      <c r="E217" s="375"/>
      <c r="F217" s="375">
        <v>71142</v>
      </c>
      <c r="G217" s="375"/>
      <c r="H217" s="375"/>
      <c r="I217" s="484">
        <v>146000</v>
      </c>
      <c r="J217" s="484"/>
      <c r="K217" s="484"/>
      <c r="L217" s="484"/>
      <c r="M217" s="484">
        <v>85360</v>
      </c>
      <c r="N217" s="484"/>
      <c r="O217" s="375"/>
      <c r="P217" s="375"/>
      <c r="Q217" s="375">
        <f t="shared" ref="Q217:Q222" si="287">SUM(R217:AB217)</f>
        <v>40000</v>
      </c>
      <c r="R217" s="375"/>
      <c r="S217" s="375">
        <v>40000</v>
      </c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>
        <f t="shared" ref="AC217:AC222" si="288">SUM(AD217:AN217)</f>
        <v>40000</v>
      </c>
      <c r="AD217" s="375"/>
      <c r="AE217" s="375">
        <v>40000</v>
      </c>
      <c r="AF217" s="375"/>
      <c r="AG217" s="375"/>
      <c r="AH217" s="375"/>
      <c r="AI217" s="375"/>
      <c r="AJ217" s="375"/>
      <c r="AK217" s="375"/>
      <c r="AL217" s="375"/>
      <c r="AM217" s="375"/>
      <c r="AN217" s="375"/>
    </row>
    <row r="218" spans="1:40" ht="13.2" x14ac:dyDescent="0.25">
      <c r="A218" s="482">
        <v>4222</v>
      </c>
      <c r="B218" s="487" t="s">
        <v>79</v>
      </c>
      <c r="C218" s="375">
        <f t="shared" si="286"/>
        <v>23878</v>
      </c>
      <c r="D218" s="375"/>
      <c r="E218" s="375"/>
      <c r="F218" s="375">
        <v>11878</v>
      </c>
      <c r="G218" s="375"/>
      <c r="H218" s="375"/>
      <c r="I218" s="484">
        <v>12000</v>
      </c>
      <c r="J218" s="484"/>
      <c r="K218" s="484"/>
      <c r="L218" s="484"/>
      <c r="M218" s="484"/>
      <c r="N218" s="484"/>
      <c r="O218" s="375"/>
      <c r="P218" s="375"/>
      <c r="Q218" s="375">
        <f t="shared" si="287"/>
        <v>0</v>
      </c>
      <c r="R218" s="375"/>
      <c r="S218" s="375">
        <v>0</v>
      </c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>
        <f t="shared" si="288"/>
        <v>0</v>
      </c>
      <c r="AD218" s="375"/>
      <c r="AE218" s="375"/>
      <c r="AF218" s="375"/>
      <c r="AG218" s="375"/>
      <c r="AH218" s="375"/>
      <c r="AI218" s="375"/>
      <c r="AJ218" s="375"/>
      <c r="AK218" s="375"/>
      <c r="AL218" s="375"/>
      <c r="AM218" s="375"/>
      <c r="AN218" s="375"/>
    </row>
    <row r="219" spans="1:40" ht="13.2" x14ac:dyDescent="0.25">
      <c r="A219" s="374">
        <v>4223</v>
      </c>
      <c r="B219" s="366" t="s">
        <v>80</v>
      </c>
      <c r="C219" s="375">
        <f t="shared" si="286"/>
        <v>12500</v>
      </c>
      <c r="D219" s="375"/>
      <c r="E219" s="375"/>
      <c r="F219" s="375">
        <v>6000</v>
      </c>
      <c r="G219" s="375"/>
      <c r="H219" s="375"/>
      <c r="I219" s="488">
        <v>6500</v>
      </c>
      <c r="J219" s="484"/>
      <c r="K219" s="484"/>
      <c r="L219" s="484"/>
      <c r="M219" s="484"/>
      <c r="N219" s="484"/>
      <c r="O219" s="375"/>
      <c r="P219" s="375"/>
      <c r="Q219" s="375">
        <f t="shared" si="287"/>
        <v>0</v>
      </c>
      <c r="R219" s="375"/>
      <c r="S219" s="375">
        <v>0</v>
      </c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>
        <f t="shared" si="288"/>
        <v>10000</v>
      </c>
      <c r="AD219" s="375"/>
      <c r="AE219" s="375">
        <v>10000</v>
      </c>
      <c r="AF219" s="375"/>
      <c r="AG219" s="375"/>
      <c r="AH219" s="375"/>
      <c r="AI219" s="375"/>
      <c r="AJ219" s="375"/>
      <c r="AK219" s="375"/>
      <c r="AL219" s="375"/>
      <c r="AM219" s="375"/>
      <c r="AN219" s="375"/>
    </row>
    <row r="220" spans="1:40" ht="13.2" x14ac:dyDescent="0.25">
      <c r="A220" s="374">
        <v>4224</v>
      </c>
      <c r="B220" s="366" t="s">
        <v>81</v>
      </c>
      <c r="C220" s="375">
        <f t="shared" si="286"/>
        <v>771010</v>
      </c>
      <c r="D220" s="375"/>
      <c r="E220" s="375"/>
      <c r="F220" s="375">
        <v>720000</v>
      </c>
      <c r="G220" s="375"/>
      <c r="H220" s="375"/>
      <c r="I220" s="484">
        <v>40000</v>
      </c>
      <c r="J220" s="484"/>
      <c r="K220" s="484"/>
      <c r="L220" s="484"/>
      <c r="M220" s="484">
        <v>11010</v>
      </c>
      <c r="N220" s="484"/>
      <c r="O220" s="375"/>
      <c r="P220" s="375"/>
      <c r="Q220" s="375">
        <f t="shared" si="287"/>
        <v>260000</v>
      </c>
      <c r="R220" s="375"/>
      <c r="S220" s="375">
        <v>260000</v>
      </c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>
        <f t="shared" si="288"/>
        <v>549658</v>
      </c>
      <c r="AD220" s="375"/>
      <c r="AE220" s="375">
        <v>549658</v>
      </c>
      <c r="AF220" s="375"/>
      <c r="AG220" s="375"/>
      <c r="AH220" s="375"/>
      <c r="AI220" s="375"/>
      <c r="AJ220" s="375"/>
      <c r="AK220" s="375"/>
      <c r="AL220" s="375"/>
      <c r="AM220" s="375"/>
      <c r="AN220" s="375"/>
    </row>
    <row r="221" spans="1:40" ht="13.2" x14ac:dyDescent="0.25">
      <c r="A221" s="374">
        <v>4225</v>
      </c>
      <c r="B221" s="366" t="s">
        <v>82</v>
      </c>
      <c r="C221" s="375">
        <f t="shared" si="286"/>
        <v>0</v>
      </c>
      <c r="D221" s="375"/>
      <c r="E221" s="375"/>
      <c r="F221" s="375"/>
      <c r="G221" s="375"/>
      <c r="H221" s="375"/>
      <c r="I221" s="484"/>
      <c r="J221" s="484"/>
      <c r="K221" s="484"/>
      <c r="L221" s="484"/>
      <c r="M221" s="484"/>
      <c r="N221" s="375"/>
      <c r="O221" s="375"/>
      <c r="P221" s="375"/>
      <c r="Q221" s="375">
        <f t="shared" si="287"/>
        <v>0</v>
      </c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>
        <f t="shared" si="288"/>
        <v>0</v>
      </c>
      <c r="AD221" s="375"/>
      <c r="AE221" s="375"/>
      <c r="AF221" s="375"/>
      <c r="AG221" s="375"/>
      <c r="AH221" s="375"/>
      <c r="AI221" s="375"/>
      <c r="AJ221" s="375"/>
      <c r="AK221" s="375"/>
      <c r="AL221" s="375"/>
      <c r="AM221" s="375"/>
      <c r="AN221" s="375"/>
    </row>
    <row r="222" spans="1:40" ht="26.4" x14ac:dyDescent="0.25">
      <c r="A222" s="374">
        <v>4227</v>
      </c>
      <c r="B222" s="366" t="s">
        <v>83</v>
      </c>
      <c r="C222" s="375">
        <f t="shared" si="286"/>
        <v>165000</v>
      </c>
      <c r="D222" s="375"/>
      <c r="E222" s="375"/>
      <c r="F222" s="375"/>
      <c r="G222" s="375"/>
      <c r="H222" s="375"/>
      <c r="I222" s="484">
        <v>165000</v>
      </c>
      <c r="J222" s="484"/>
      <c r="K222" s="484"/>
      <c r="L222" s="484"/>
      <c r="M222" s="484"/>
      <c r="N222" s="375"/>
      <c r="O222" s="375"/>
      <c r="P222" s="375"/>
      <c r="Q222" s="375">
        <f t="shared" si="287"/>
        <v>0</v>
      </c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>
        <f t="shared" si="288"/>
        <v>0</v>
      </c>
      <c r="AD222" s="375"/>
      <c r="AE222" s="375"/>
      <c r="AF222" s="375"/>
      <c r="AG222" s="375"/>
      <c r="AH222" s="375"/>
      <c r="AI222" s="375"/>
      <c r="AJ222" s="375"/>
      <c r="AK222" s="375"/>
      <c r="AL222" s="375"/>
      <c r="AM222" s="375"/>
      <c r="AN222" s="375"/>
    </row>
    <row r="223" spans="1:40" s="391" customFormat="1" ht="13.2" x14ac:dyDescent="0.25">
      <c r="A223" s="365">
        <v>422</v>
      </c>
      <c r="B223" s="376"/>
      <c r="C223" s="377">
        <f>SUM(C217:C222)</f>
        <v>1274890</v>
      </c>
      <c r="D223" s="377">
        <f t="shared" ref="D223:N223" si="289">SUM(D217:D222)</f>
        <v>0</v>
      </c>
      <c r="E223" s="377"/>
      <c r="F223" s="377">
        <f t="shared" si="289"/>
        <v>809020</v>
      </c>
      <c r="G223" s="377">
        <f t="shared" si="289"/>
        <v>0</v>
      </c>
      <c r="H223" s="377">
        <f t="shared" si="289"/>
        <v>0</v>
      </c>
      <c r="I223" s="377">
        <f t="shared" si="289"/>
        <v>369500</v>
      </c>
      <c r="J223" s="377">
        <f t="shared" ref="J223" si="290">SUM(J217:J222)</f>
        <v>0</v>
      </c>
      <c r="K223" s="377">
        <f t="shared" si="289"/>
        <v>0</v>
      </c>
      <c r="L223" s="377">
        <f t="shared" si="289"/>
        <v>0</v>
      </c>
      <c r="M223" s="377">
        <f t="shared" si="289"/>
        <v>96370</v>
      </c>
      <c r="N223" s="377">
        <f t="shared" si="289"/>
        <v>0</v>
      </c>
      <c r="O223" s="377">
        <f t="shared" ref="O223:P223" si="291">SUM(O217:O222)</f>
        <v>0</v>
      </c>
      <c r="P223" s="377">
        <f t="shared" si="291"/>
        <v>0</v>
      </c>
      <c r="Q223" s="377">
        <f>SUM(Q217:Q222)</f>
        <v>300000</v>
      </c>
      <c r="R223" s="377">
        <f t="shared" ref="R223:AB223" si="292">SUM(R217:R222)</f>
        <v>0</v>
      </c>
      <c r="S223" s="377">
        <f t="shared" si="292"/>
        <v>300000</v>
      </c>
      <c r="T223" s="377">
        <f t="shared" si="292"/>
        <v>0</v>
      </c>
      <c r="U223" s="377">
        <f t="shared" si="292"/>
        <v>0</v>
      </c>
      <c r="V223" s="377">
        <f t="shared" si="292"/>
        <v>0</v>
      </c>
      <c r="W223" s="377">
        <f t="shared" si="292"/>
        <v>0</v>
      </c>
      <c r="X223" s="377">
        <f t="shared" si="292"/>
        <v>0</v>
      </c>
      <c r="Y223" s="377">
        <f t="shared" si="292"/>
        <v>0</v>
      </c>
      <c r="Z223" s="377">
        <f t="shared" si="292"/>
        <v>0</v>
      </c>
      <c r="AA223" s="377">
        <f t="shared" si="292"/>
        <v>0</v>
      </c>
      <c r="AB223" s="377">
        <f t="shared" si="292"/>
        <v>0</v>
      </c>
      <c r="AC223" s="377">
        <f>SUM(AC217:AC222)</f>
        <v>599658</v>
      </c>
      <c r="AD223" s="377">
        <f t="shared" ref="AD223:AN223" si="293">SUM(AD217:AD222)</f>
        <v>0</v>
      </c>
      <c r="AE223" s="377">
        <f t="shared" si="293"/>
        <v>599658</v>
      </c>
      <c r="AF223" s="377">
        <f t="shared" si="293"/>
        <v>0</v>
      </c>
      <c r="AG223" s="377">
        <f t="shared" si="293"/>
        <v>0</v>
      </c>
      <c r="AH223" s="377">
        <f t="shared" si="293"/>
        <v>0</v>
      </c>
      <c r="AI223" s="377">
        <f t="shared" si="293"/>
        <v>0</v>
      </c>
      <c r="AJ223" s="377">
        <f t="shared" si="293"/>
        <v>0</v>
      </c>
      <c r="AK223" s="377">
        <f t="shared" si="293"/>
        <v>0</v>
      </c>
      <c r="AL223" s="377">
        <f t="shared" si="293"/>
        <v>0</v>
      </c>
      <c r="AM223" s="377">
        <f t="shared" si="293"/>
        <v>0</v>
      </c>
      <c r="AN223" s="377">
        <f t="shared" si="293"/>
        <v>0</v>
      </c>
    </row>
    <row r="224" spans="1:40" ht="13.2" x14ac:dyDescent="0.25">
      <c r="A224" s="374">
        <v>4231</v>
      </c>
      <c r="B224" s="366" t="s">
        <v>84</v>
      </c>
      <c r="C224" s="375">
        <f>SUM(D224:P224)</f>
        <v>0</v>
      </c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>
        <f>SUM(R224:AB224)</f>
        <v>0</v>
      </c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>
        <f>SUM(AD224:AN224)</f>
        <v>2800000</v>
      </c>
      <c r="AD224" s="375"/>
      <c r="AE224" s="375">
        <v>2800000</v>
      </c>
      <c r="AF224" s="375"/>
      <c r="AG224" s="375"/>
      <c r="AH224" s="375"/>
      <c r="AI224" s="375"/>
      <c r="AJ224" s="375"/>
      <c r="AK224" s="375"/>
      <c r="AL224" s="375"/>
      <c r="AM224" s="375"/>
      <c r="AN224" s="375"/>
    </row>
    <row r="225" spans="1:40" s="391" customFormat="1" ht="13.2" x14ac:dyDescent="0.25">
      <c r="A225" s="365">
        <v>423</v>
      </c>
      <c r="B225" s="376"/>
      <c r="C225" s="377">
        <f>SUM(C224)</f>
        <v>0</v>
      </c>
      <c r="D225" s="377">
        <f t="shared" ref="D225:N225" si="294">SUM(D224)</f>
        <v>0</v>
      </c>
      <c r="E225" s="377"/>
      <c r="F225" s="377">
        <f t="shared" si="294"/>
        <v>0</v>
      </c>
      <c r="G225" s="377">
        <f t="shared" si="294"/>
        <v>0</v>
      </c>
      <c r="H225" s="377">
        <f t="shared" si="294"/>
        <v>0</v>
      </c>
      <c r="I225" s="377">
        <f t="shared" si="294"/>
        <v>0</v>
      </c>
      <c r="J225" s="377">
        <f t="shared" ref="J225" si="295">SUM(J224)</f>
        <v>0</v>
      </c>
      <c r="K225" s="377">
        <f t="shared" si="294"/>
        <v>0</v>
      </c>
      <c r="L225" s="377">
        <f t="shared" si="294"/>
        <v>0</v>
      </c>
      <c r="M225" s="377">
        <f t="shared" si="294"/>
        <v>0</v>
      </c>
      <c r="N225" s="377">
        <f t="shared" si="294"/>
        <v>0</v>
      </c>
      <c r="O225" s="377">
        <f t="shared" ref="O225:P225" si="296">SUM(O224)</f>
        <v>0</v>
      </c>
      <c r="P225" s="377">
        <f t="shared" si="296"/>
        <v>0</v>
      </c>
      <c r="Q225" s="377">
        <f>SUM(Q224)</f>
        <v>0</v>
      </c>
      <c r="R225" s="377">
        <f t="shared" ref="R225:AB225" si="297">SUM(R224)</f>
        <v>0</v>
      </c>
      <c r="S225" s="377">
        <f t="shared" si="297"/>
        <v>0</v>
      </c>
      <c r="T225" s="377">
        <f t="shared" si="297"/>
        <v>0</v>
      </c>
      <c r="U225" s="377">
        <f t="shared" si="297"/>
        <v>0</v>
      </c>
      <c r="V225" s="377">
        <f t="shared" si="297"/>
        <v>0</v>
      </c>
      <c r="W225" s="377">
        <f t="shared" si="297"/>
        <v>0</v>
      </c>
      <c r="X225" s="377">
        <f t="shared" si="297"/>
        <v>0</v>
      </c>
      <c r="Y225" s="377">
        <f t="shared" si="297"/>
        <v>0</v>
      </c>
      <c r="Z225" s="377">
        <f t="shared" si="297"/>
        <v>0</v>
      </c>
      <c r="AA225" s="377">
        <f t="shared" si="297"/>
        <v>0</v>
      </c>
      <c r="AB225" s="377">
        <f t="shared" si="297"/>
        <v>0</v>
      </c>
      <c r="AC225" s="377">
        <f>SUM(AC224)</f>
        <v>2800000</v>
      </c>
      <c r="AD225" s="377">
        <f t="shared" ref="AD225:AN225" si="298">SUM(AD224)</f>
        <v>0</v>
      </c>
      <c r="AE225" s="377">
        <f t="shared" si="298"/>
        <v>2800000</v>
      </c>
      <c r="AF225" s="377">
        <f t="shared" si="298"/>
        <v>0</v>
      </c>
      <c r="AG225" s="377">
        <f t="shared" si="298"/>
        <v>0</v>
      </c>
      <c r="AH225" s="377">
        <f t="shared" si="298"/>
        <v>0</v>
      </c>
      <c r="AI225" s="377">
        <f t="shared" si="298"/>
        <v>0</v>
      </c>
      <c r="AJ225" s="377">
        <f t="shared" si="298"/>
        <v>0</v>
      </c>
      <c r="AK225" s="377">
        <f t="shared" si="298"/>
        <v>0</v>
      </c>
      <c r="AL225" s="377">
        <f t="shared" si="298"/>
        <v>0</v>
      </c>
      <c r="AM225" s="377">
        <f t="shared" si="298"/>
        <v>0</v>
      </c>
      <c r="AN225" s="377">
        <f t="shared" si="298"/>
        <v>0</v>
      </c>
    </row>
    <row r="226" spans="1:40" ht="13.2" x14ac:dyDescent="0.25">
      <c r="A226" s="374">
        <v>4262</v>
      </c>
      <c r="B226" s="366" t="s">
        <v>85</v>
      </c>
      <c r="C226" s="375">
        <f>SUM(D226:P226)</f>
        <v>0</v>
      </c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>
        <f>SUM(R226:AB226)</f>
        <v>0</v>
      </c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>
        <f>SUM(AD226:AN226)</f>
        <v>0</v>
      </c>
      <c r="AD226" s="375"/>
      <c r="AE226" s="375"/>
      <c r="AF226" s="375"/>
      <c r="AG226" s="375"/>
      <c r="AH226" s="375"/>
      <c r="AI226" s="375"/>
      <c r="AJ226" s="375"/>
      <c r="AK226" s="375"/>
      <c r="AL226" s="375"/>
      <c r="AM226" s="375"/>
      <c r="AN226" s="375"/>
    </row>
    <row r="227" spans="1:40" ht="13.2" x14ac:dyDescent="0.25">
      <c r="A227" s="374">
        <v>4264</v>
      </c>
      <c r="B227" s="366" t="s">
        <v>86</v>
      </c>
      <c r="C227" s="375">
        <f>SUM(D227:P227)</f>
        <v>0</v>
      </c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>
        <f>SUM(R227:AB227)</f>
        <v>0</v>
      </c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>
        <f>SUM(AD227:AN227)</f>
        <v>0</v>
      </c>
      <c r="AD227" s="375"/>
      <c r="AE227" s="375"/>
      <c r="AF227" s="375"/>
      <c r="AG227" s="375"/>
      <c r="AH227" s="375"/>
      <c r="AI227" s="375"/>
      <c r="AJ227" s="375"/>
      <c r="AK227" s="375"/>
      <c r="AL227" s="375"/>
      <c r="AM227" s="375"/>
      <c r="AN227" s="375"/>
    </row>
    <row r="228" spans="1:40" s="391" customFormat="1" ht="13.2" x14ac:dyDescent="0.25">
      <c r="A228" s="365">
        <v>426</v>
      </c>
      <c r="B228" s="376"/>
      <c r="C228" s="377">
        <f>SUM(C226:C227)</f>
        <v>0</v>
      </c>
      <c r="D228" s="377">
        <f t="shared" ref="D228:N228" si="299">SUM(D226:D227)</f>
        <v>0</v>
      </c>
      <c r="E228" s="377"/>
      <c r="F228" s="377">
        <f t="shared" si="299"/>
        <v>0</v>
      </c>
      <c r="G228" s="377">
        <f t="shared" si="299"/>
        <v>0</v>
      </c>
      <c r="H228" s="377">
        <f t="shared" si="299"/>
        <v>0</v>
      </c>
      <c r="I228" s="377">
        <f t="shared" si="299"/>
        <v>0</v>
      </c>
      <c r="J228" s="377">
        <f t="shared" ref="J228" si="300">SUM(J226:J227)</f>
        <v>0</v>
      </c>
      <c r="K228" s="377">
        <f t="shared" si="299"/>
        <v>0</v>
      </c>
      <c r="L228" s="377">
        <f t="shared" si="299"/>
        <v>0</v>
      </c>
      <c r="M228" s="377">
        <f t="shared" si="299"/>
        <v>0</v>
      </c>
      <c r="N228" s="377">
        <f t="shared" si="299"/>
        <v>0</v>
      </c>
      <c r="O228" s="377">
        <f t="shared" ref="O228:P228" si="301">SUM(O226:O227)</f>
        <v>0</v>
      </c>
      <c r="P228" s="377">
        <f t="shared" si="301"/>
        <v>0</v>
      </c>
      <c r="Q228" s="377">
        <f>SUM(Q226:Q227)</f>
        <v>0</v>
      </c>
      <c r="R228" s="377">
        <f t="shared" ref="R228:AB228" si="302">SUM(R226:R227)</f>
        <v>0</v>
      </c>
      <c r="S228" s="377">
        <f t="shared" si="302"/>
        <v>0</v>
      </c>
      <c r="T228" s="377">
        <f t="shared" si="302"/>
        <v>0</v>
      </c>
      <c r="U228" s="377">
        <f t="shared" si="302"/>
        <v>0</v>
      </c>
      <c r="V228" s="377">
        <f t="shared" si="302"/>
        <v>0</v>
      </c>
      <c r="W228" s="377">
        <f t="shared" si="302"/>
        <v>0</v>
      </c>
      <c r="X228" s="377">
        <f t="shared" si="302"/>
        <v>0</v>
      </c>
      <c r="Y228" s="377">
        <f t="shared" si="302"/>
        <v>0</v>
      </c>
      <c r="Z228" s="377">
        <f t="shared" si="302"/>
        <v>0</v>
      </c>
      <c r="AA228" s="377">
        <f t="shared" si="302"/>
        <v>0</v>
      </c>
      <c r="AB228" s="377">
        <f t="shared" si="302"/>
        <v>0</v>
      </c>
      <c r="AC228" s="377">
        <f>SUM(AC226:AC227)</f>
        <v>0</v>
      </c>
      <c r="AD228" s="377">
        <f t="shared" ref="AD228:AN228" si="303">SUM(AD226:AD227)</f>
        <v>0</v>
      </c>
      <c r="AE228" s="377">
        <f t="shared" si="303"/>
        <v>0</v>
      </c>
      <c r="AF228" s="377">
        <f t="shared" si="303"/>
        <v>0</v>
      </c>
      <c r="AG228" s="377">
        <f t="shared" si="303"/>
        <v>0</v>
      </c>
      <c r="AH228" s="377">
        <f t="shared" si="303"/>
        <v>0</v>
      </c>
      <c r="AI228" s="377">
        <f t="shared" si="303"/>
        <v>0</v>
      </c>
      <c r="AJ228" s="377">
        <f t="shared" si="303"/>
        <v>0</v>
      </c>
      <c r="AK228" s="377">
        <f t="shared" si="303"/>
        <v>0</v>
      </c>
      <c r="AL228" s="377">
        <f t="shared" si="303"/>
        <v>0</v>
      </c>
      <c r="AM228" s="377">
        <f t="shared" si="303"/>
        <v>0</v>
      </c>
      <c r="AN228" s="377">
        <f t="shared" si="303"/>
        <v>0</v>
      </c>
    </row>
    <row r="229" spans="1:40" s="391" customFormat="1" ht="13.2" x14ac:dyDescent="0.25">
      <c r="A229" s="374">
        <v>4511</v>
      </c>
      <c r="B229" s="366" t="s">
        <v>87</v>
      </c>
      <c r="C229" s="375">
        <f>SUM(D229:P229)</f>
        <v>0</v>
      </c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>
        <f>SUM(R229:AB229)</f>
        <v>0</v>
      </c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>
        <f>SUM(AD229:AN229)</f>
        <v>0</v>
      </c>
      <c r="AD229" s="375"/>
      <c r="AE229" s="375"/>
      <c r="AF229" s="375"/>
      <c r="AG229" s="375"/>
      <c r="AH229" s="375"/>
      <c r="AI229" s="375"/>
      <c r="AJ229" s="375"/>
      <c r="AK229" s="375"/>
      <c r="AL229" s="375"/>
      <c r="AM229" s="375"/>
      <c r="AN229" s="375"/>
    </row>
    <row r="230" spans="1:40" s="391" customFormat="1" ht="13.2" x14ac:dyDescent="0.25">
      <c r="A230" s="365">
        <v>451</v>
      </c>
      <c r="B230" s="376"/>
      <c r="C230" s="377">
        <f>SUM(C229)</f>
        <v>0</v>
      </c>
      <c r="D230" s="377">
        <f t="shared" ref="D230:I230" si="304">SUM(D229)</f>
        <v>0</v>
      </c>
      <c r="E230" s="377"/>
      <c r="F230" s="377">
        <f t="shared" si="304"/>
        <v>0</v>
      </c>
      <c r="G230" s="377">
        <f t="shared" si="304"/>
        <v>0</v>
      </c>
      <c r="H230" s="377">
        <f t="shared" si="304"/>
        <v>0</v>
      </c>
      <c r="I230" s="377">
        <f t="shared" si="304"/>
        <v>0</v>
      </c>
      <c r="J230" s="377">
        <f t="shared" ref="J230:P230" si="305">SUM(J229)</f>
        <v>0</v>
      </c>
      <c r="K230" s="377">
        <f t="shared" si="305"/>
        <v>0</v>
      </c>
      <c r="L230" s="377">
        <f t="shared" si="305"/>
        <v>0</v>
      </c>
      <c r="M230" s="377">
        <f t="shared" si="305"/>
        <v>0</v>
      </c>
      <c r="N230" s="377">
        <f t="shared" si="305"/>
        <v>0</v>
      </c>
      <c r="O230" s="377">
        <f t="shared" si="305"/>
        <v>0</v>
      </c>
      <c r="P230" s="377">
        <f t="shared" si="305"/>
        <v>0</v>
      </c>
      <c r="Q230" s="377">
        <f>SUM(Q229)</f>
        <v>0</v>
      </c>
      <c r="R230" s="377">
        <f t="shared" ref="R230:AB230" si="306">SUM(R229)</f>
        <v>0</v>
      </c>
      <c r="S230" s="377">
        <f t="shared" si="306"/>
        <v>0</v>
      </c>
      <c r="T230" s="377">
        <f t="shared" si="306"/>
        <v>0</v>
      </c>
      <c r="U230" s="377">
        <f t="shared" si="306"/>
        <v>0</v>
      </c>
      <c r="V230" s="377">
        <f t="shared" si="306"/>
        <v>0</v>
      </c>
      <c r="W230" s="377">
        <f t="shared" si="306"/>
        <v>0</v>
      </c>
      <c r="X230" s="377">
        <f t="shared" si="306"/>
        <v>0</v>
      </c>
      <c r="Y230" s="377">
        <f t="shared" si="306"/>
        <v>0</v>
      </c>
      <c r="Z230" s="377">
        <f t="shared" si="306"/>
        <v>0</v>
      </c>
      <c r="AA230" s="377">
        <f t="shared" si="306"/>
        <v>0</v>
      </c>
      <c r="AB230" s="377">
        <f t="shared" si="306"/>
        <v>0</v>
      </c>
      <c r="AC230" s="377">
        <f>SUM(AC229)</f>
        <v>0</v>
      </c>
      <c r="AD230" s="377">
        <f t="shared" ref="AD230:AN230" si="307">SUM(AD229)</f>
        <v>0</v>
      </c>
      <c r="AE230" s="377">
        <f t="shared" si="307"/>
        <v>0</v>
      </c>
      <c r="AF230" s="377">
        <f t="shared" si="307"/>
        <v>0</v>
      </c>
      <c r="AG230" s="377">
        <f t="shared" si="307"/>
        <v>0</v>
      </c>
      <c r="AH230" s="377">
        <f t="shared" si="307"/>
        <v>0</v>
      </c>
      <c r="AI230" s="377">
        <f t="shared" si="307"/>
        <v>0</v>
      </c>
      <c r="AJ230" s="377">
        <f t="shared" si="307"/>
        <v>0</v>
      </c>
      <c r="AK230" s="377">
        <f t="shared" si="307"/>
        <v>0</v>
      </c>
      <c r="AL230" s="377">
        <f t="shared" si="307"/>
        <v>0</v>
      </c>
      <c r="AM230" s="377">
        <f t="shared" si="307"/>
        <v>0</v>
      </c>
      <c r="AN230" s="377">
        <f t="shared" si="307"/>
        <v>0</v>
      </c>
    </row>
    <row r="231" spans="1:40" ht="26.4" x14ac:dyDescent="0.25">
      <c r="A231" s="374">
        <v>4531</v>
      </c>
      <c r="B231" s="366" t="s">
        <v>394</v>
      </c>
      <c r="C231" s="377">
        <f t="shared" ref="C231:C232" si="308">SUM(D231:P231)</f>
        <v>0</v>
      </c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7">
        <f t="shared" ref="Q231:Q232" si="309">SUM(R231:AB231)</f>
        <v>0</v>
      </c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7">
        <f t="shared" ref="AC231:AC232" si="310">SUM(AD231:AN231)</f>
        <v>0</v>
      </c>
      <c r="AD231" s="375"/>
      <c r="AE231" s="375"/>
      <c r="AF231" s="375"/>
      <c r="AG231" s="375"/>
      <c r="AH231" s="375"/>
      <c r="AI231" s="375"/>
      <c r="AJ231" s="375"/>
      <c r="AK231" s="375"/>
      <c r="AL231" s="375"/>
      <c r="AM231" s="375"/>
      <c r="AN231" s="375"/>
    </row>
    <row r="232" spans="1:40" s="391" customFormat="1" ht="13.2" x14ac:dyDescent="0.25">
      <c r="A232" s="365">
        <v>453</v>
      </c>
      <c r="B232" s="376"/>
      <c r="C232" s="377">
        <f t="shared" si="308"/>
        <v>0</v>
      </c>
      <c r="D232" s="377">
        <f t="shared" ref="D232:I232" si="311">SUM(D229)</f>
        <v>0</v>
      </c>
      <c r="E232" s="377"/>
      <c r="F232" s="377">
        <f t="shared" si="311"/>
        <v>0</v>
      </c>
      <c r="G232" s="377">
        <f t="shared" si="311"/>
        <v>0</v>
      </c>
      <c r="H232" s="377">
        <f t="shared" si="311"/>
        <v>0</v>
      </c>
      <c r="I232" s="377">
        <f t="shared" si="311"/>
        <v>0</v>
      </c>
      <c r="J232" s="377">
        <f t="shared" ref="J232" si="312">SUM(J229)</f>
        <v>0</v>
      </c>
      <c r="K232" s="377">
        <f t="shared" ref="K232:N232" si="313">SUM(K229)</f>
        <v>0</v>
      </c>
      <c r="L232" s="377">
        <f t="shared" si="313"/>
        <v>0</v>
      </c>
      <c r="M232" s="377">
        <f t="shared" si="313"/>
        <v>0</v>
      </c>
      <c r="N232" s="377">
        <f t="shared" si="313"/>
        <v>0</v>
      </c>
      <c r="O232" s="377">
        <f t="shared" ref="O232" si="314">SUM(O229)</f>
        <v>0</v>
      </c>
      <c r="P232" s="377">
        <f>SUM(P231)</f>
        <v>0</v>
      </c>
      <c r="Q232" s="377">
        <f t="shared" si="309"/>
        <v>0</v>
      </c>
      <c r="R232" s="377">
        <f t="shared" ref="R232:AA232" si="315">SUM(R229)</f>
        <v>0</v>
      </c>
      <c r="S232" s="377">
        <f t="shared" si="315"/>
        <v>0</v>
      </c>
      <c r="T232" s="377">
        <f t="shared" si="315"/>
        <v>0</v>
      </c>
      <c r="U232" s="377">
        <f t="shared" si="315"/>
        <v>0</v>
      </c>
      <c r="V232" s="377">
        <f t="shared" si="315"/>
        <v>0</v>
      </c>
      <c r="W232" s="377">
        <f t="shared" si="315"/>
        <v>0</v>
      </c>
      <c r="X232" s="377">
        <f t="shared" si="315"/>
        <v>0</v>
      </c>
      <c r="Y232" s="377">
        <f t="shared" si="315"/>
        <v>0</v>
      </c>
      <c r="Z232" s="377">
        <f t="shared" si="315"/>
        <v>0</v>
      </c>
      <c r="AA232" s="377">
        <f t="shared" si="315"/>
        <v>0</v>
      </c>
      <c r="AB232" s="377">
        <f>SUM(AB231)</f>
        <v>0</v>
      </c>
      <c r="AC232" s="377">
        <f t="shared" si="310"/>
        <v>0</v>
      </c>
      <c r="AD232" s="377">
        <f t="shared" ref="AD232:AM232" si="316">SUM(AD229)</f>
        <v>0</v>
      </c>
      <c r="AE232" s="377">
        <f t="shared" si="316"/>
        <v>0</v>
      </c>
      <c r="AF232" s="377">
        <f t="shared" si="316"/>
        <v>0</v>
      </c>
      <c r="AG232" s="377">
        <f t="shared" si="316"/>
        <v>0</v>
      </c>
      <c r="AH232" s="377">
        <f t="shared" si="316"/>
        <v>0</v>
      </c>
      <c r="AI232" s="377">
        <f t="shared" si="316"/>
        <v>0</v>
      </c>
      <c r="AJ232" s="377">
        <f t="shared" si="316"/>
        <v>0</v>
      </c>
      <c r="AK232" s="377">
        <f t="shared" si="316"/>
        <v>0</v>
      </c>
      <c r="AL232" s="377">
        <f t="shared" si="316"/>
        <v>0</v>
      </c>
      <c r="AM232" s="377">
        <f t="shared" si="316"/>
        <v>0</v>
      </c>
      <c r="AN232" s="377">
        <f>SUM(AN231)</f>
        <v>0</v>
      </c>
    </row>
    <row r="233" spans="1:40" s="347" customFormat="1" ht="13.2" x14ac:dyDescent="0.25">
      <c r="A233" s="371" t="s">
        <v>75</v>
      </c>
      <c r="B233" s="372" t="s">
        <v>89</v>
      </c>
      <c r="C233" s="373">
        <f>SUM(D233:N233)</f>
        <v>940000</v>
      </c>
      <c r="D233" s="379">
        <f t="shared" ref="D233:N233" si="317">D235</f>
        <v>0</v>
      </c>
      <c r="E233" s="379"/>
      <c r="F233" s="379">
        <f t="shared" si="317"/>
        <v>940000</v>
      </c>
      <c r="G233" s="379">
        <f t="shared" si="317"/>
        <v>0</v>
      </c>
      <c r="H233" s="379">
        <f t="shared" si="317"/>
        <v>0</v>
      </c>
      <c r="I233" s="379">
        <f t="shared" si="317"/>
        <v>0</v>
      </c>
      <c r="J233" s="379">
        <f t="shared" ref="J233" si="318">J235</f>
        <v>0</v>
      </c>
      <c r="K233" s="379">
        <f t="shared" si="317"/>
        <v>0</v>
      </c>
      <c r="L233" s="379">
        <f t="shared" si="317"/>
        <v>0</v>
      </c>
      <c r="M233" s="379">
        <f t="shared" si="317"/>
        <v>0</v>
      </c>
      <c r="N233" s="379">
        <f t="shared" si="317"/>
        <v>0</v>
      </c>
      <c r="O233" s="379">
        <f t="shared" ref="O233:P233" si="319">O235</f>
        <v>0</v>
      </c>
      <c r="P233" s="379">
        <f t="shared" si="319"/>
        <v>0</v>
      </c>
      <c r="Q233" s="373">
        <f>SUM(R233:Z233)</f>
        <v>0</v>
      </c>
      <c r="R233" s="379">
        <f t="shared" ref="R233:AB233" si="320">R235</f>
        <v>0</v>
      </c>
      <c r="S233" s="379">
        <f t="shared" si="320"/>
        <v>0</v>
      </c>
      <c r="T233" s="379">
        <f t="shared" si="320"/>
        <v>0</v>
      </c>
      <c r="U233" s="379">
        <f t="shared" si="320"/>
        <v>0</v>
      </c>
      <c r="V233" s="379">
        <f t="shared" si="320"/>
        <v>0</v>
      </c>
      <c r="W233" s="379">
        <f t="shared" si="320"/>
        <v>0</v>
      </c>
      <c r="X233" s="379">
        <f t="shared" si="320"/>
        <v>0</v>
      </c>
      <c r="Y233" s="379">
        <f t="shared" si="320"/>
        <v>0</v>
      </c>
      <c r="Z233" s="379">
        <f t="shared" si="320"/>
        <v>0</v>
      </c>
      <c r="AA233" s="379">
        <f t="shared" si="320"/>
        <v>0</v>
      </c>
      <c r="AB233" s="379">
        <f t="shared" si="320"/>
        <v>0</v>
      </c>
      <c r="AC233" s="373">
        <f>SUM(AD233:AL233)</f>
        <v>0</v>
      </c>
      <c r="AD233" s="379">
        <f t="shared" ref="AD233:AN233" si="321">AD235</f>
        <v>0</v>
      </c>
      <c r="AE233" s="379">
        <f t="shared" si="321"/>
        <v>0</v>
      </c>
      <c r="AF233" s="379">
        <f t="shared" si="321"/>
        <v>0</v>
      </c>
      <c r="AG233" s="379">
        <f t="shared" si="321"/>
        <v>0</v>
      </c>
      <c r="AH233" s="379">
        <f t="shared" si="321"/>
        <v>0</v>
      </c>
      <c r="AI233" s="379">
        <f t="shared" si="321"/>
        <v>0</v>
      </c>
      <c r="AJ233" s="379">
        <f t="shared" si="321"/>
        <v>0</v>
      </c>
      <c r="AK233" s="379">
        <f t="shared" si="321"/>
        <v>0</v>
      </c>
      <c r="AL233" s="379">
        <f t="shared" si="321"/>
        <v>0</v>
      </c>
      <c r="AM233" s="379">
        <f t="shared" si="321"/>
        <v>0</v>
      </c>
      <c r="AN233" s="379">
        <f t="shared" si="321"/>
        <v>0</v>
      </c>
    </row>
    <row r="234" spans="1:40" ht="26.4" x14ac:dyDescent="0.25">
      <c r="A234" s="392">
        <v>4231</v>
      </c>
      <c r="B234" s="393" t="s">
        <v>90</v>
      </c>
      <c r="C234" s="394">
        <f>SUM(D234:N234)</f>
        <v>940000</v>
      </c>
      <c r="D234" s="395"/>
      <c r="E234" s="395"/>
      <c r="F234" s="395">
        <v>940000</v>
      </c>
      <c r="G234" s="395"/>
      <c r="H234" s="395"/>
      <c r="I234" s="395"/>
      <c r="J234" s="395"/>
      <c r="K234" s="395"/>
      <c r="L234" s="395"/>
      <c r="M234" s="395"/>
      <c r="N234" s="395"/>
      <c r="O234" s="395"/>
      <c r="P234" s="395"/>
      <c r="Q234" s="394">
        <f>SUM(R234:Z234)</f>
        <v>0</v>
      </c>
      <c r="R234" s="395"/>
      <c r="S234" s="395"/>
      <c r="T234" s="395"/>
      <c r="U234" s="395"/>
      <c r="V234" s="395"/>
      <c r="W234" s="395"/>
      <c r="X234" s="395"/>
      <c r="Y234" s="395"/>
      <c r="Z234" s="395"/>
      <c r="AA234" s="395"/>
      <c r="AB234" s="395"/>
      <c r="AC234" s="394">
        <f>SUM(AD234:AL234)</f>
        <v>0</v>
      </c>
      <c r="AD234" s="395"/>
      <c r="AE234" s="395"/>
      <c r="AF234" s="395"/>
      <c r="AG234" s="395"/>
      <c r="AH234" s="395"/>
      <c r="AI234" s="395"/>
      <c r="AJ234" s="395"/>
      <c r="AK234" s="395"/>
      <c r="AL234" s="395"/>
      <c r="AM234" s="395"/>
      <c r="AN234" s="395"/>
    </row>
    <row r="235" spans="1:40" ht="13.8" thickBot="1" x14ac:dyDescent="0.3">
      <c r="A235" s="396">
        <v>423</v>
      </c>
      <c r="B235" s="397"/>
      <c r="C235" s="398">
        <f>SUM(C234)</f>
        <v>940000</v>
      </c>
      <c r="D235" s="398">
        <f t="shared" ref="D235:N235" si="322">SUM(D234)</f>
        <v>0</v>
      </c>
      <c r="E235" s="398"/>
      <c r="F235" s="399">
        <f t="shared" si="322"/>
        <v>940000</v>
      </c>
      <c r="G235" s="399">
        <f t="shared" si="322"/>
        <v>0</v>
      </c>
      <c r="H235" s="399">
        <f t="shared" si="322"/>
        <v>0</v>
      </c>
      <c r="I235" s="399">
        <f t="shared" si="322"/>
        <v>0</v>
      </c>
      <c r="J235" s="399">
        <f t="shared" ref="J235" si="323">SUM(J234)</f>
        <v>0</v>
      </c>
      <c r="K235" s="399">
        <f t="shared" si="322"/>
        <v>0</v>
      </c>
      <c r="L235" s="399">
        <f t="shared" si="322"/>
        <v>0</v>
      </c>
      <c r="M235" s="399">
        <f t="shared" si="322"/>
        <v>0</v>
      </c>
      <c r="N235" s="399">
        <f t="shared" si="322"/>
        <v>0</v>
      </c>
      <c r="O235" s="399">
        <f t="shared" ref="O235" si="324">SUM(O234)</f>
        <v>0</v>
      </c>
      <c r="P235" s="399"/>
      <c r="Q235" s="398">
        <f>SUM(Q234)</f>
        <v>0</v>
      </c>
      <c r="R235" s="398">
        <f t="shared" ref="R235:AA235" si="325">SUM(R234)</f>
        <v>0</v>
      </c>
      <c r="S235" s="399">
        <f t="shared" si="325"/>
        <v>0</v>
      </c>
      <c r="T235" s="399">
        <f t="shared" si="325"/>
        <v>0</v>
      </c>
      <c r="U235" s="399">
        <f t="shared" si="325"/>
        <v>0</v>
      </c>
      <c r="V235" s="399">
        <f t="shared" si="325"/>
        <v>0</v>
      </c>
      <c r="W235" s="399">
        <f t="shared" si="325"/>
        <v>0</v>
      </c>
      <c r="X235" s="399">
        <f t="shared" si="325"/>
        <v>0</v>
      </c>
      <c r="Y235" s="399">
        <f t="shared" si="325"/>
        <v>0</v>
      </c>
      <c r="Z235" s="399">
        <f t="shared" si="325"/>
        <v>0</v>
      </c>
      <c r="AA235" s="399">
        <f t="shared" si="325"/>
        <v>0</v>
      </c>
      <c r="AB235" s="399"/>
      <c r="AC235" s="398">
        <f>SUM(AC234)</f>
        <v>0</v>
      </c>
      <c r="AD235" s="398">
        <f t="shared" ref="AD235:AM235" si="326">SUM(AD234)</f>
        <v>0</v>
      </c>
      <c r="AE235" s="399">
        <f t="shared" si="326"/>
        <v>0</v>
      </c>
      <c r="AF235" s="399">
        <f t="shared" si="326"/>
        <v>0</v>
      </c>
      <c r="AG235" s="399">
        <f t="shared" si="326"/>
        <v>0</v>
      </c>
      <c r="AH235" s="399">
        <f t="shared" si="326"/>
        <v>0</v>
      </c>
      <c r="AI235" s="399">
        <f t="shared" si="326"/>
        <v>0</v>
      </c>
      <c r="AJ235" s="399">
        <f t="shared" si="326"/>
        <v>0</v>
      </c>
      <c r="AK235" s="399">
        <f t="shared" si="326"/>
        <v>0</v>
      </c>
      <c r="AL235" s="399">
        <f t="shared" si="326"/>
        <v>0</v>
      </c>
      <c r="AM235" s="399">
        <f t="shared" si="326"/>
        <v>0</v>
      </c>
      <c r="AN235" s="399"/>
    </row>
    <row r="236" spans="1:40" ht="13.8" thickBot="1" x14ac:dyDescent="0.3">
      <c r="A236" s="400"/>
      <c r="B236" s="401" t="s">
        <v>91</v>
      </c>
      <c r="C236" s="402">
        <f>C7+C150+C205</f>
        <v>60961504.810000002</v>
      </c>
      <c r="D236" s="403">
        <f>D7+D150+D205+D233</f>
        <v>2521000</v>
      </c>
      <c r="E236" s="403">
        <f>E7+E150+E205+E233</f>
        <v>999000</v>
      </c>
      <c r="F236" s="402">
        <f t="shared" ref="F236:K236" si="327">F7+F150+F205</f>
        <v>3000000</v>
      </c>
      <c r="G236" s="402">
        <f t="shared" si="327"/>
        <v>269917</v>
      </c>
      <c r="H236" s="402">
        <f t="shared" si="327"/>
        <v>1400000</v>
      </c>
      <c r="I236" s="402">
        <f t="shared" si="327"/>
        <v>3035000</v>
      </c>
      <c r="J236" s="402">
        <f t="shared" si="327"/>
        <v>1070493.45</v>
      </c>
      <c r="K236" s="402">
        <f t="shared" si="327"/>
        <v>46714326</v>
      </c>
      <c r="L236" s="402">
        <f>L7+L150+L205+L233</f>
        <v>1454030</v>
      </c>
      <c r="M236" s="402">
        <f>M7+M150+M205</f>
        <v>123450</v>
      </c>
      <c r="N236" s="402">
        <f>N7+N150+N205</f>
        <v>267600</v>
      </c>
      <c r="O236" s="402">
        <f>O7+O150+O205</f>
        <v>0</v>
      </c>
      <c r="P236" s="402">
        <f>P7+P150+P205</f>
        <v>106688.36</v>
      </c>
      <c r="Q236" s="403">
        <f>Q7+Q150+Q205+Q233</f>
        <v>53933974</v>
      </c>
      <c r="R236" s="403">
        <f>R7+R150+R205+R233</f>
        <v>1962140</v>
      </c>
      <c r="S236" s="402">
        <f>S7+S150+S205</f>
        <v>1500000</v>
      </c>
      <c r="T236" s="402">
        <f>T7+T150+T205</f>
        <v>300000</v>
      </c>
      <c r="U236" s="402">
        <f>U7+U150+U205</f>
        <v>1700000</v>
      </c>
      <c r="V236" s="403">
        <f>V7+V150+V205+V233</f>
        <v>2610900</v>
      </c>
      <c r="W236" s="403">
        <f>W7+W150+W205+W233</f>
        <v>44368684</v>
      </c>
      <c r="X236" s="403">
        <f>X7+X150+X205+X233</f>
        <v>1376650</v>
      </c>
      <c r="Y236" s="402">
        <f>Y7+Y150+Y205</f>
        <v>0</v>
      </c>
      <c r="Z236" s="402">
        <f>Z7+Z150+Z205</f>
        <v>115600</v>
      </c>
      <c r="AA236" s="402">
        <f>AA7+AA150+AA205</f>
        <v>0</v>
      </c>
      <c r="AB236" s="402">
        <f>AB7+AB150+AB205</f>
        <v>0</v>
      </c>
      <c r="AC236" s="403">
        <f>AC7+AC150+AC205+AC233</f>
        <v>57171649</v>
      </c>
      <c r="AD236" s="403">
        <f>AD7+AD150+AD205+AD233</f>
        <v>1500000</v>
      </c>
      <c r="AE236" s="402">
        <f>AE7+AE150+AE205</f>
        <v>4733658</v>
      </c>
      <c r="AF236" s="402">
        <f>AF7+AF150+AF205</f>
        <v>300000</v>
      </c>
      <c r="AG236" s="402">
        <f>AG7+AG150+AG205</f>
        <v>1700000</v>
      </c>
      <c r="AH236" s="402">
        <f>AH7+AH150+AH205</f>
        <v>3073900</v>
      </c>
      <c r="AI236" s="402">
        <f>AI7+AI150+AI205</f>
        <v>44368684</v>
      </c>
      <c r="AJ236" s="402">
        <f>AJ7+AJ150+AJ205+AJ233</f>
        <v>1379807</v>
      </c>
      <c r="AK236" s="402">
        <f>AK7+AK150+AK205</f>
        <v>0</v>
      </c>
      <c r="AL236" s="402">
        <f>AL7+AL150+AL205</f>
        <v>115600</v>
      </c>
      <c r="AM236" s="402">
        <f>AM7+AM150+AM205</f>
        <v>0</v>
      </c>
      <c r="AN236" s="402">
        <f>AN7+AN150+AN205</f>
        <v>0</v>
      </c>
    </row>
    <row r="237" spans="1:40" x14ac:dyDescent="0.25">
      <c r="B237" s="405"/>
      <c r="C237" s="406"/>
    </row>
    <row r="238" spans="1:40" x14ac:dyDescent="0.25">
      <c r="B238" s="441" t="s">
        <v>473</v>
      </c>
      <c r="C238" s="447">
        <f>SUM(D236:P236)</f>
        <v>60961504.810000002</v>
      </c>
      <c r="I238" s="406"/>
      <c r="J238" s="406"/>
      <c r="Q238" s="408">
        <f>SUM(R236:AB236)</f>
        <v>53933974</v>
      </c>
      <c r="AC238" s="408">
        <f>SUM(AD236:AN236)</f>
        <v>57171649</v>
      </c>
      <c r="AD238" s="408"/>
    </row>
    <row r="239" spans="1:40" x14ac:dyDescent="0.25">
      <c r="I239" s="408"/>
      <c r="J239" s="408"/>
      <c r="Q239" s="408">
        <f>Q236-Q238</f>
        <v>0</v>
      </c>
    </row>
    <row r="240" spans="1:40" x14ac:dyDescent="0.25">
      <c r="Q240" s="408"/>
    </row>
    <row r="241" spans="9:10" x14ac:dyDescent="0.25">
      <c r="I241" s="408"/>
      <c r="J241" s="408"/>
    </row>
  </sheetData>
  <mergeCells count="4">
    <mergeCell ref="AD3:AE3"/>
    <mergeCell ref="A1:AC1"/>
    <mergeCell ref="D3:F3"/>
    <mergeCell ref="R3:S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2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C2" sqref="C1:C1048576"/>
    </sheetView>
  </sheetViews>
  <sheetFormatPr defaultColWidth="8.88671875" defaultRowHeight="12.6" x14ac:dyDescent="0.25"/>
  <cols>
    <col min="1" max="1" width="4.44140625" style="254" customWidth="1"/>
    <col min="2" max="2" width="26.44140625" style="255" customWidth="1"/>
    <col min="3" max="3" width="12.88671875" style="256" customWidth="1"/>
    <col min="4" max="4" width="11.5546875" style="256" customWidth="1"/>
    <col min="5" max="5" width="10.6640625" style="256" customWidth="1"/>
    <col min="6" max="6" width="11.5546875" style="256" customWidth="1"/>
    <col min="7" max="7" width="10.33203125" style="256" customWidth="1"/>
    <col min="8" max="9" width="11.5546875" style="256" customWidth="1"/>
    <col min="10" max="10" width="11.88671875" style="256" customWidth="1"/>
    <col min="11" max="11" width="12.77734375" style="256" customWidth="1"/>
    <col min="12" max="12" width="11.6640625" style="256" customWidth="1"/>
    <col min="13" max="13" width="10.109375" style="256" customWidth="1"/>
    <col min="14" max="14" width="10.21875" style="256" customWidth="1"/>
    <col min="15" max="15" width="6.5546875" style="256" customWidth="1"/>
    <col min="16" max="16" width="10.21875" style="256" customWidth="1"/>
    <col min="17" max="18" width="14" style="210" bestFit="1" customWidth="1"/>
    <col min="19" max="19" width="9.109375" style="210" customWidth="1"/>
    <col min="20" max="16384" width="8.88671875" style="210"/>
  </cols>
  <sheetData>
    <row r="1" spans="1:19" ht="19.350000000000001" customHeight="1" x14ac:dyDescent="0.25">
      <c r="A1" s="601" t="s">
        <v>14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spans="1:19" s="212" customFormat="1" ht="12" customHeight="1" thickBot="1" x14ac:dyDescent="0.3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9" s="216" customFormat="1" ht="51.6" customHeight="1" thickBot="1" x14ac:dyDescent="0.3">
      <c r="A3" s="213" t="s">
        <v>15</v>
      </c>
      <c r="B3" s="214" t="s">
        <v>16</v>
      </c>
      <c r="C3" s="459" t="s">
        <v>469</v>
      </c>
      <c r="D3" s="602" t="s">
        <v>4</v>
      </c>
      <c r="E3" s="603"/>
      <c r="F3" s="603"/>
      <c r="G3" s="470"/>
      <c r="H3" s="471"/>
      <c r="I3" s="467" t="s">
        <v>5</v>
      </c>
      <c r="J3" s="215" t="s">
        <v>445</v>
      </c>
      <c r="K3" s="215" t="s">
        <v>381</v>
      </c>
      <c r="L3" s="215" t="s">
        <v>7</v>
      </c>
      <c r="M3" s="215" t="s">
        <v>17</v>
      </c>
      <c r="N3" s="215" t="s">
        <v>8</v>
      </c>
      <c r="O3" s="215" t="s">
        <v>9</v>
      </c>
      <c r="P3" s="215" t="s">
        <v>423</v>
      </c>
      <c r="Q3" s="215" t="s">
        <v>470</v>
      </c>
      <c r="R3" s="215" t="s">
        <v>472</v>
      </c>
      <c r="S3" s="215" t="s">
        <v>390</v>
      </c>
    </row>
    <row r="4" spans="1:19" ht="40.200000000000003" thickBot="1" x14ac:dyDescent="0.3">
      <c r="A4" s="217"/>
      <c r="B4" s="218"/>
      <c r="C4" s="219"/>
      <c r="D4" s="468" t="s">
        <v>10</v>
      </c>
      <c r="E4" s="462" t="s">
        <v>457</v>
      </c>
      <c r="F4" s="463" t="s">
        <v>425</v>
      </c>
      <c r="G4" s="469" t="s">
        <v>380</v>
      </c>
      <c r="H4" s="469" t="s">
        <v>18</v>
      </c>
      <c r="I4" s="220">
        <v>3211</v>
      </c>
      <c r="J4" s="359">
        <v>922</v>
      </c>
      <c r="K4" s="221" t="s">
        <v>11</v>
      </c>
      <c r="L4" s="220">
        <v>5211</v>
      </c>
      <c r="M4" s="220">
        <v>6211</v>
      </c>
      <c r="N4" s="220">
        <v>7311</v>
      </c>
      <c r="O4" s="220">
        <v>8311</v>
      </c>
      <c r="P4" s="220">
        <v>481</v>
      </c>
      <c r="Q4" s="222"/>
      <c r="R4" s="222"/>
      <c r="S4" s="222"/>
    </row>
    <row r="5" spans="1:19" s="216" customFormat="1" ht="39.6" x14ac:dyDescent="0.25">
      <c r="A5" s="223"/>
      <c r="B5" s="224" t="s">
        <v>19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19" ht="13.2" x14ac:dyDescent="0.25">
      <c r="A6" s="225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2"/>
      <c r="R6" s="222"/>
      <c r="S6" s="222"/>
    </row>
    <row r="7" spans="1:19" s="216" customFormat="1" ht="39.6" x14ac:dyDescent="0.25">
      <c r="A7" s="228" t="s">
        <v>20</v>
      </c>
      <c r="B7" s="229" t="s">
        <v>21</v>
      </c>
      <c r="C7" s="230">
        <f t="shared" ref="C7:R7" si="0">C8+C20+C27</f>
        <v>55402621.810000002</v>
      </c>
      <c r="D7" s="230">
        <f t="shared" si="0"/>
        <v>2280000</v>
      </c>
      <c r="E7" s="230">
        <f t="shared" si="0"/>
        <v>999000</v>
      </c>
      <c r="F7" s="230">
        <f t="shared" si="0"/>
        <v>0</v>
      </c>
      <c r="G7" s="230">
        <f t="shared" si="0"/>
        <v>0</v>
      </c>
      <c r="H7" s="230">
        <f t="shared" si="0"/>
        <v>1400000</v>
      </c>
      <c r="I7" s="230">
        <f t="shared" si="0"/>
        <v>1804470</v>
      </c>
      <c r="J7" s="230">
        <f t="shared" si="0"/>
        <v>1070493.45</v>
      </c>
      <c r="K7" s="230">
        <f t="shared" si="0"/>
        <v>46468625</v>
      </c>
      <c r="L7" s="230">
        <f t="shared" si="0"/>
        <v>1102415</v>
      </c>
      <c r="M7" s="230">
        <f t="shared" si="0"/>
        <v>20930</v>
      </c>
      <c r="N7" s="230">
        <f t="shared" si="0"/>
        <v>150000</v>
      </c>
      <c r="O7" s="230">
        <f t="shared" si="0"/>
        <v>0</v>
      </c>
      <c r="P7" s="230">
        <f t="shared" si="0"/>
        <v>106688.36</v>
      </c>
      <c r="Q7" s="230">
        <f t="shared" si="0"/>
        <v>54991151.810000002</v>
      </c>
      <c r="R7" s="230">
        <f t="shared" si="0"/>
        <v>411470</v>
      </c>
      <c r="S7" s="232">
        <f t="shared" ref="S7:S36" si="1">C7*100/Q7</f>
        <v>100.74824764795193</v>
      </c>
    </row>
    <row r="8" spans="1:19" ht="28.5" customHeight="1" x14ac:dyDescent="0.25">
      <c r="A8" s="233" t="s">
        <v>22</v>
      </c>
      <c r="B8" s="234" t="s">
        <v>23</v>
      </c>
      <c r="C8" s="235">
        <f t="shared" ref="C8:R8" si="2">SUM(C9:C19)</f>
        <v>53573802.810000002</v>
      </c>
      <c r="D8" s="235">
        <f t="shared" si="2"/>
        <v>1780000</v>
      </c>
      <c r="E8" s="235">
        <f t="shared" si="2"/>
        <v>999000</v>
      </c>
      <c r="F8" s="235">
        <f t="shared" si="2"/>
        <v>0</v>
      </c>
      <c r="G8" s="235">
        <f t="shared" si="2"/>
        <v>0</v>
      </c>
      <c r="H8" s="235">
        <f t="shared" si="2"/>
        <v>1400000</v>
      </c>
      <c r="I8" s="235">
        <f t="shared" si="2"/>
        <v>1405616</v>
      </c>
      <c r="J8" s="235">
        <f t="shared" si="2"/>
        <v>1070493.45</v>
      </c>
      <c r="K8" s="235">
        <f t="shared" si="2"/>
        <v>46468625</v>
      </c>
      <c r="L8" s="236">
        <f t="shared" si="2"/>
        <v>172450</v>
      </c>
      <c r="M8" s="236">
        <f t="shared" si="2"/>
        <v>20930</v>
      </c>
      <c r="N8" s="236">
        <f t="shared" si="2"/>
        <v>150000</v>
      </c>
      <c r="O8" s="235">
        <f t="shared" si="2"/>
        <v>0</v>
      </c>
      <c r="P8" s="235">
        <f t="shared" si="2"/>
        <v>106688.36</v>
      </c>
      <c r="Q8" s="235">
        <f t="shared" si="2"/>
        <v>53167332.810000002</v>
      </c>
      <c r="R8" s="235">
        <f t="shared" si="2"/>
        <v>406470</v>
      </c>
      <c r="S8" s="232">
        <f t="shared" si="1"/>
        <v>100.76451079735854</v>
      </c>
    </row>
    <row r="9" spans="1:19" ht="13.2" x14ac:dyDescent="0.25">
      <c r="A9" s="237">
        <v>311</v>
      </c>
      <c r="B9" s="226" t="s">
        <v>210</v>
      </c>
      <c r="C9" s="238">
        <f>'E4-Plan rash. -izdat. po izvor.'!C11</f>
        <v>38446414</v>
      </c>
      <c r="D9" s="238">
        <f>'E4-Plan rash. -izdat. po izvor.'!D11</f>
        <v>1163000</v>
      </c>
      <c r="E9" s="238">
        <f>'E4-Plan rash. -izdat. po izvor.'!E11</f>
        <v>640000</v>
      </c>
      <c r="F9" s="238">
        <f>'E4-Plan rash. -izdat. po izvor.'!F11</f>
        <v>0</v>
      </c>
      <c r="G9" s="238">
        <f>'E4-Plan rash. -izdat. po izvor.'!G11</f>
        <v>0</v>
      </c>
      <c r="H9" s="238">
        <f>'E4-Plan rash. -izdat. po izvor.'!H11</f>
        <v>0</v>
      </c>
      <c r="I9" s="238">
        <f>'E4-Plan rash. -izdat. po izvor.'!I11</f>
        <v>275000</v>
      </c>
      <c r="J9" s="238">
        <f>'E4-Plan rash. -izdat. po izvor.'!J11</f>
        <v>754118</v>
      </c>
      <c r="K9" s="238">
        <f>'E4-Plan rash. -izdat. po izvor.'!K11</f>
        <v>35551846</v>
      </c>
      <c r="L9" s="238">
        <f>'E4-Plan rash. -izdat. po izvor.'!L11</f>
        <v>62450</v>
      </c>
      <c r="M9" s="238">
        <f>'E4-Plan rash. -izdat. po izvor.'!M11</f>
        <v>0</v>
      </c>
      <c r="N9" s="238">
        <f>'E4-Plan rash. -izdat. po izvor.'!N11</f>
        <v>0</v>
      </c>
      <c r="O9" s="238">
        <f>'E4-Plan rash. -izdat. po izvor.'!O9</f>
        <v>0</v>
      </c>
      <c r="P9" s="238">
        <f>'E4-Plan rash. -izdat. po izvor.'!P11</f>
        <v>0</v>
      </c>
      <c r="Q9" s="238">
        <v>38485414</v>
      </c>
      <c r="R9" s="238">
        <f t="shared" ref="R9:R19" si="3">C9-Q9</f>
        <v>-39000</v>
      </c>
      <c r="S9" s="232">
        <f t="shared" si="1"/>
        <v>99.89866290641956</v>
      </c>
    </row>
    <row r="10" spans="1:19" ht="13.2" x14ac:dyDescent="0.25">
      <c r="A10" s="237">
        <v>312</v>
      </c>
      <c r="B10" s="226" t="s">
        <v>25</v>
      </c>
      <c r="C10" s="238">
        <f>'E4-Plan rash. -izdat. po izvor.'!C13</f>
        <v>995000</v>
      </c>
      <c r="D10" s="238">
        <f>'E4-Plan rash. -izdat. po izvor.'!D13</f>
        <v>0</v>
      </c>
      <c r="E10" s="238">
        <f>'E4-Plan rash. -izdat. po izvor.'!E13</f>
        <v>0</v>
      </c>
      <c r="F10" s="238">
        <f>'E4-Plan rash. -izdat. po izvor.'!F13</f>
        <v>0</v>
      </c>
      <c r="G10" s="238">
        <f>'E4-Plan rash. -izdat. po izvor.'!G13</f>
        <v>0</v>
      </c>
      <c r="H10" s="238">
        <f>'E4-Plan rash. -izdat. po izvor.'!H13</f>
        <v>0</v>
      </c>
      <c r="I10" s="238">
        <f>'E4-Plan rash. -izdat. po izvor.'!I13</f>
        <v>20000</v>
      </c>
      <c r="J10" s="238">
        <f>'E4-Plan rash. -izdat. po izvor.'!J13</f>
        <v>100000</v>
      </c>
      <c r="K10" s="238">
        <f>'E4-Plan rash. -izdat. po izvor.'!K13</f>
        <v>875000</v>
      </c>
      <c r="L10" s="238">
        <f>'E4-Plan rash. -izdat. po izvor.'!L13</f>
        <v>0</v>
      </c>
      <c r="M10" s="238">
        <f>'E4-Plan rash. -izdat. po izvor.'!M13</f>
        <v>0</v>
      </c>
      <c r="N10" s="238">
        <f>'E4-Plan rash. -izdat. po izvor.'!N13</f>
        <v>0</v>
      </c>
      <c r="O10" s="238">
        <f>'E4-Plan rash. -izdat. po izvor.'!P10</f>
        <v>0</v>
      </c>
      <c r="P10" s="238">
        <f>'E4-Plan rash. -izdat. po izvor.'!P10</f>
        <v>0</v>
      </c>
      <c r="Q10" s="238">
        <v>980000</v>
      </c>
      <c r="R10" s="238">
        <f t="shared" si="3"/>
        <v>15000</v>
      </c>
      <c r="S10" s="232">
        <f t="shared" si="1"/>
        <v>101.53061224489795</v>
      </c>
    </row>
    <row r="11" spans="1:19" s="212" customFormat="1" ht="13.2" x14ac:dyDescent="0.25">
      <c r="A11" s="237">
        <v>313</v>
      </c>
      <c r="B11" s="226" t="s">
        <v>217</v>
      </c>
      <c r="C11" s="238">
        <f>'E4-Plan rash. -izdat. po izvor.'!C16</f>
        <v>5542840</v>
      </c>
      <c r="D11" s="238">
        <f>'E4-Plan rash. -izdat. po izvor.'!D16</f>
        <v>180000</v>
      </c>
      <c r="E11" s="238">
        <f>'E4-Plan rash. -izdat. po izvor.'!E16</f>
        <v>110000</v>
      </c>
      <c r="F11" s="238">
        <f>'E4-Plan rash. -izdat. po izvor.'!F16</f>
        <v>0</v>
      </c>
      <c r="G11" s="238">
        <f>'E4-Plan rash. -izdat. po izvor.'!G16</f>
        <v>0</v>
      </c>
      <c r="H11" s="238">
        <f>'E4-Plan rash. -izdat. po izvor.'!H16</f>
        <v>0</v>
      </c>
      <c r="I11" s="238">
        <f>'E4-Plan rash. -izdat. po izvor.'!I16</f>
        <v>35000</v>
      </c>
      <c r="J11" s="238">
        <f>'E4-Plan rash. -izdat. po izvor.'!J16</f>
        <v>116375.45</v>
      </c>
      <c r="K11" s="238">
        <f>'E4-Plan rash. -izdat. po izvor.'!K16</f>
        <v>5101464.55</v>
      </c>
      <c r="L11" s="238">
        <f>'E4-Plan rash. -izdat. po izvor.'!L16</f>
        <v>0</v>
      </c>
      <c r="M11" s="238">
        <f>'E4-Plan rash. -izdat. po izvor.'!M16</f>
        <v>0</v>
      </c>
      <c r="N11" s="238">
        <f>'E4-Plan rash. -izdat. po izvor.'!N16</f>
        <v>0</v>
      </c>
      <c r="O11" s="238">
        <f>'E4-Plan rash. -izdat. po izvor.'!O11</f>
        <v>0</v>
      </c>
      <c r="P11" s="238">
        <f>'E4-Plan rash. -izdat. po izvor.'!P14</f>
        <v>0</v>
      </c>
      <c r="Q11" s="238">
        <v>5542840</v>
      </c>
      <c r="R11" s="238">
        <f t="shared" si="3"/>
        <v>0</v>
      </c>
      <c r="S11" s="232">
        <f t="shared" si="1"/>
        <v>100</v>
      </c>
    </row>
    <row r="12" spans="1:19" ht="13.2" x14ac:dyDescent="0.25">
      <c r="A12" s="237">
        <v>321</v>
      </c>
      <c r="B12" s="226" t="s">
        <v>223</v>
      </c>
      <c r="C12" s="238">
        <f>'E4-Plan rash. -izdat. po izvor.'!C21</f>
        <v>1295946</v>
      </c>
      <c r="D12" s="238">
        <f>'E4-Plan rash. -izdat. po izvor.'!D21</f>
        <v>0</v>
      </c>
      <c r="E12" s="238">
        <f>'E4-Plan rash. -izdat. po izvor.'!E21</f>
        <v>50000</v>
      </c>
      <c r="F12" s="238">
        <f>'E4-Plan rash. -izdat. po izvor.'!F21</f>
        <v>0</v>
      </c>
      <c r="G12" s="238">
        <f>'E4-Plan rash. -izdat. po izvor.'!G21</f>
        <v>0</v>
      </c>
      <c r="H12" s="238">
        <f>'E4-Plan rash. -izdat. po izvor.'!H21</f>
        <v>620000</v>
      </c>
      <c r="I12" s="238">
        <f>'E4-Plan rash. -izdat. po izvor.'!I21</f>
        <v>74000</v>
      </c>
      <c r="J12" s="238">
        <f>'E4-Plan rash. -izdat. po izvor.'!J21</f>
        <v>0</v>
      </c>
      <c r="K12" s="238">
        <f>'E4-Plan rash. -izdat. po izvor.'!K21</f>
        <v>551946</v>
      </c>
      <c r="L12" s="238">
        <f>'E4-Plan rash. -izdat. po izvor.'!L21</f>
        <v>0</v>
      </c>
      <c r="M12" s="238">
        <f>'E4-Plan rash. -izdat. po izvor.'!M21</f>
        <v>0</v>
      </c>
      <c r="N12" s="238">
        <f>'E4-Plan rash. -izdat. po izvor.'!N21</f>
        <v>0</v>
      </c>
      <c r="O12" s="238">
        <f>'E4-Plan rash. -izdat. po izvor.'!P12</f>
        <v>0</v>
      </c>
      <c r="P12" s="238">
        <f>'E4-Plan rash. -izdat. po izvor.'!P12</f>
        <v>0</v>
      </c>
      <c r="Q12" s="238">
        <v>1180946</v>
      </c>
      <c r="R12" s="238">
        <f t="shared" si="3"/>
        <v>115000</v>
      </c>
      <c r="S12" s="232">
        <f t="shared" si="1"/>
        <v>109.73795584218077</v>
      </c>
    </row>
    <row r="13" spans="1:19" ht="13.2" x14ac:dyDescent="0.25">
      <c r="A13" s="237">
        <v>322</v>
      </c>
      <c r="B13" s="226" t="s">
        <v>230</v>
      </c>
      <c r="C13" s="238">
        <f>'E4-Plan rash. -izdat. po izvor.'!C28</f>
        <v>2942329.96</v>
      </c>
      <c r="D13" s="238">
        <f>'E4-Plan rash. -izdat. po izvor.'!D28</f>
        <v>332000</v>
      </c>
      <c r="E13" s="238">
        <f>'E4-Plan rash. -izdat. po izvor.'!E28</f>
        <v>199000</v>
      </c>
      <c r="F13" s="238">
        <f>'E4-Plan rash. -izdat. po izvor.'!F28</f>
        <v>0</v>
      </c>
      <c r="G13" s="238">
        <f>'E4-Plan rash. -izdat. po izvor.'!G28</f>
        <v>0</v>
      </c>
      <c r="H13" s="238">
        <f>'E4-Plan rash. -izdat. po izvor.'!H28</f>
        <v>480000</v>
      </c>
      <c r="I13" s="238">
        <f>'E4-Plan rash. -izdat. po izvor.'!I28</f>
        <v>142619</v>
      </c>
      <c r="J13" s="238">
        <f>'E4-Plan rash. -izdat. po izvor.'!J28</f>
        <v>0</v>
      </c>
      <c r="K13" s="238">
        <f>'E4-Plan rash. -izdat. po izvor.'!K28</f>
        <v>1709748.45</v>
      </c>
      <c r="L13" s="238">
        <f>'E4-Plan rash. -izdat. po izvor.'!L28</f>
        <v>0</v>
      </c>
      <c r="M13" s="238">
        <f>'E4-Plan rash. -izdat. po izvor.'!M28</f>
        <v>20930</v>
      </c>
      <c r="N13" s="238">
        <f>'E4-Plan rash. -izdat. po izvor.'!N28</f>
        <v>0</v>
      </c>
      <c r="O13" s="238">
        <f>'E4-Plan rash. -izdat. po izvor.'!P13</f>
        <v>0</v>
      </c>
      <c r="P13" s="238">
        <f>'E4-Plan rash. -izdat. po izvor.'!P28</f>
        <v>58032.51</v>
      </c>
      <c r="Q13" s="238">
        <v>2873399.96</v>
      </c>
      <c r="R13" s="238">
        <f t="shared" si="3"/>
        <v>68930</v>
      </c>
      <c r="S13" s="232">
        <f t="shared" si="1"/>
        <v>102.39890029092922</v>
      </c>
    </row>
    <row r="14" spans="1:19" s="212" customFormat="1" ht="13.2" x14ac:dyDescent="0.25">
      <c r="A14" s="237">
        <v>323</v>
      </c>
      <c r="B14" s="226" t="s">
        <v>238</v>
      </c>
      <c r="C14" s="238">
        <f>'E4-Plan rash. -izdat. po izvor.'!C38</f>
        <v>3345372.85</v>
      </c>
      <c r="D14" s="238">
        <f>'E4-Plan rash. -izdat. po izvor.'!D38</f>
        <v>65000</v>
      </c>
      <c r="E14" s="238">
        <f>'E4-Plan rash. -izdat. po izvor.'!E38</f>
        <v>0</v>
      </c>
      <c r="F14" s="238">
        <f>'E4-Plan rash. -izdat. po izvor.'!F38</f>
        <v>0</v>
      </c>
      <c r="G14" s="238">
        <f>'E4-Plan rash. -izdat. po izvor.'!G38</f>
        <v>0</v>
      </c>
      <c r="H14" s="238">
        <f>'E4-Plan rash. -izdat. po izvor.'!H38</f>
        <v>120000</v>
      </c>
      <c r="I14" s="238">
        <f>'E4-Plan rash. -izdat. po izvor.'!I38</f>
        <v>285597</v>
      </c>
      <c r="J14" s="238">
        <f>'E4-Plan rash. -izdat. po izvor.'!J38</f>
        <v>100000</v>
      </c>
      <c r="K14" s="238">
        <f>'E4-Plan rash. -izdat. po izvor.'!K38</f>
        <v>2638620</v>
      </c>
      <c r="L14" s="239">
        <f>'E4-Plan rash. -izdat. po izvor.'!L38</f>
        <v>110000</v>
      </c>
      <c r="M14" s="238">
        <f>'E4-Plan rash. -izdat. po izvor.'!M38</f>
        <v>0</v>
      </c>
      <c r="N14" s="238">
        <f>'E4-Plan rash. -izdat. po izvor.'!N38</f>
        <v>0</v>
      </c>
      <c r="O14" s="239">
        <f>'E4-Plan rash. -izdat. po izvor.'!O38</f>
        <v>0</v>
      </c>
      <c r="P14" s="239">
        <f>'E4-Plan rash. -izdat. po izvor.'!P38</f>
        <v>26155.85</v>
      </c>
      <c r="Q14" s="238">
        <v>3138372.85</v>
      </c>
      <c r="R14" s="238">
        <f t="shared" si="3"/>
        <v>207000</v>
      </c>
      <c r="S14" s="232">
        <f t="shared" si="1"/>
        <v>106.5957746225086</v>
      </c>
    </row>
    <row r="15" spans="1:19" s="212" customFormat="1" ht="26.4" x14ac:dyDescent="0.25">
      <c r="A15" s="237">
        <v>324</v>
      </c>
      <c r="B15" s="226" t="s">
        <v>249</v>
      </c>
      <c r="C15" s="238">
        <f>'E4-Plan rash. -izdat. po izvor.'!C40</f>
        <v>1200</v>
      </c>
      <c r="D15" s="238">
        <f>'E4-Plan rash. -izdat. po izvor.'!D40</f>
        <v>0</v>
      </c>
      <c r="E15" s="238">
        <f>'E4-Plan rash. -izdat. po izvor.'!E40</f>
        <v>0</v>
      </c>
      <c r="F15" s="238">
        <f>'E4-Plan rash. -izdat. po izvor.'!F40</f>
        <v>0</v>
      </c>
      <c r="G15" s="238">
        <f>'E4-Plan rash. -izdat. po izvor.'!G40</f>
        <v>0</v>
      </c>
      <c r="H15" s="238">
        <f>'E4-Plan rash. -izdat. po izvor.'!H40</f>
        <v>0</v>
      </c>
      <c r="I15" s="238">
        <f>'E4-Plan rash. -izdat. po izvor.'!I40</f>
        <v>1200</v>
      </c>
      <c r="J15" s="238">
        <f>'E4-Plan rash. -izdat. po izvor.'!J40</f>
        <v>0</v>
      </c>
      <c r="K15" s="238">
        <f>'E4-Plan rash. -izdat. po izvor.'!K40</f>
        <v>0</v>
      </c>
      <c r="L15" s="239">
        <f>'E4-Plan rash. -izdat. po izvor.'!L40</f>
        <v>0</v>
      </c>
      <c r="M15" s="238">
        <f>'E4-Plan rash. -izdat. po izvor.'!M40</f>
        <v>0</v>
      </c>
      <c r="N15" s="238">
        <f>'E4-Plan rash. -izdat. po izvor.'!N40</f>
        <v>0</v>
      </c>
      <c r="O15" s="238">
        <f>'E4-Plan rash. -izdat. po izvor.'!O40</f>
        <v>0</v>
      </c>
      <c r="P15" s="238">
        <f>'E4-Plan rash. -izdat. po izvor.'!P14</f>
        <v>0</v>
      </c>
      <c r="Q15" s="238">
        <v>1200</v>
      </c>
      <c r="R15" s="238">
        <f t="shared" si="3"/>
        <v>0</v>
      </c>
      <c r="S15" s="232">
        <f t="shared" si="1"/>
        <v>100</v>
      </c>
    </row>
    <row r="16" spans="1:19" s="212" customFormat="1" ht="26.4" x14ac:dyDescent="0.25">
      <c r="A16" s="237">
        <v>329</v>
      </c>
      <c r="B16" s="226" t="s">
        <v>54</v>
      </c>
      <c r="C16" s="238">
        <f>'E4-Plan rash. -izdat. po izvor.'!C48</f>
        <v>554200</v>
      </c>
      <c r="D16" s="238">
        <f>'E4-Plan rash. -izdat. po izvor.'!D48</f>
        <v>40000</v>
      </c>
      <c r="E16" s="238">
        <f>'E4-Plan rash. -izdat. po izvor.'!E48</f>
        <v>0</v>
      </c>
      <c r="F16" s="238">
        <f>'E4-Plan rash. -izdat. po izvor.'!F48</f>
        <v>0</v>
      </c>
      <c r="G16" s="238">
        <f>'E4-Plan rash. -izdat. po izvor.'!G48</f>
        <v>0</v>
      </c>
      <c r="H16" s="238">
        <f>'E4-Plan rash. -izdat. po izvor.'!H48</f>
        <v>180000</v>
      </c>
      <c r="I16" s="238">
        <f>'E4-Plan rash. -izdat. po izvor.'!I48</f>
        <v>294200</v>
      </c>
      <c r="J16" s="238">
        <f>'E4-Plan rash. -izdat. po izvor.'!J48</f>
        <v>0</v>
      </c>
      <c r="K16" s="238">
        <f>'E4-Plan rash. -izdat. po izvor.'!K48</f>
        <v>40000</v>
      </c>
      <c r="L16" s="238">
        <f>'E4-Plan rash. -izdat. po izvor.'!L48</f>
        <v>0</v>
      </c>
      <c r="M16" s="238">
        <f>'E4-Plan rash. -izdat. po izvor.'!M48</f>
        <v>0</v>
      </c>
      <c r="N16" s="238">
        <f>'E4-Plan rash. -izdat. po izvor.'!N48</f>
        <v>0</v>
      </c>
      <c r="O16" s="238">
        <f>'E4-Plan rash. -izdat. po izvor.'!P15</f>
        <v>0</v>
      </c>
      <c r="P16" s="238">
        <f>'E4-Plan rash. -izdat. po izvor.'!P15</f>
        <v>0</v>
      </c>
      <c r="Q16" s="238">
        <v>516660</v>
      </c>
      <c r="R16" s="238">
        <f t="shared" si="3"/>
        <v>37540</v>
      </c>
      <c r="S16" s="232">
        <f t="shared" si="1"/>
        <v>107.26590020516393</v>
      </c>
    </row>
    <row r="17" spans="1:19" s="212" customFormat="1" ht="13.2" x14ac:dyDescent="0.25">
      <c r="A17" s="237">
        <v>343</v>
      </c>
      <c r="B17" s="226" t="s">
        <v>270</v>
      </c>
      <c r="C17" s="238">
        <f>'E4-Plan rash. -izdat. po izvor.'!C52</f>
        <v>28000</v>
      </c>
      <c r="D17" s="238">
        <f>'E4-Plan rash. -izdat. po izvor.'!D52</f>
        <v>0</v>
      </c>
      <c r="E17" s="238">
        <f>'E4-Plan rash. -izdat. po izvor.'!E52</f>
        <v>0</v>
      </c>
      <c r="F17" s="238">
        <f>'E4-Plan rash. -izdat. po izvor.'!F52</f>
        <v>0</v>
      </c>
      <c r="G17" s="238">
        <f>'E4-Plan rash. -izdat. po izvor.'!G52</f>
        <v>0</v>
      </c>
      <c r="H17" s="238">
        <f>'E4-Plan rash. -izdat. po izvor.'!H52</f>
        <v>0</v>
      </c>
      <c r="I17" s="238">
        <f>'E4-Plan rash. -izdat. po izvor.'!I52</f>
        <v>28000</v>
      </c>
      <c r="J17" s="238">
        <f>'E4-Plan rash. -izdat. po izvor.'!J52</f>
        <v>0</v>
      </c>
      <c r="K17" s="238">
        <f>'E4-Plan rash. -izdat. po izvor.'!K52</f>
        <v>0</v>
      </c>
      <c r="L17" s="238">
        <f>'E4-Plan rash. -izdat. po izvor.'!L52</f>
        <v>0</v>
      </c>
      <c r="M17" s="238">
        <f>'E4-Plan rash. -izdat. po izvor.'!M52</f>
        <v>0</v>
      </c>
      <c r="N17" s="238">
        <f>'E4-Plan rash. -izdat. po izvor.'!N52</f>
        <v>0</v>
      </c>
      <c r="O17" s="238">
        <f>'E4-Plan rash. -izdat. po izvor.'!O48</f>
        <v>0</v>
      </c>
      <c r="P17" s="238">
        <f>'E4-Plan rash. -izdat. po izvor.'!P16</f>
        <v>0</v>
      </c>
      <c r="Q17" s="238">
        <v>26000</v>
      </c>
      <c r="R17" s="238">
        <f t="shared" si="3"/>
        <v>2000</v>
      </c>
      <c r="S17" s="232">
        <f t="shared" si="1"/>
        <v>107.69230769230769</v>
      </c>
    </row>
    <row r="18" spans="1:19" s="212" customFormat="1" ht="26.4" x14ac:dyDescent="0.25">
      <c r="A18" s="240">
        <v>383</v>
      </c>
      <c r="B18" s="241" t="s">
        <v>391</v>
      </c>
      <c r="C18" s="238">
        <f>'E4-Plan rash. -izdat. po izvor.'!C54</f>
        <v>400000</v>
      </c>
      <c r="D18" s="238">
        <f>'E4-Plan rash. -izdat. po izvor.'!D54</f>
        <v>0</v>
      </c>
      <c r="E18" s="238">
        <f>'E4-Plan rash. -izdat. po izvor.'!E54</f>
        <v>0</v>
      </c>
      <c r="F18" s="238">
        <f>'E4-Plan rash. -izdat. po izvor.'!F54</f>
        <v>0</v>
      </c>
      <c r="G18" s="238">
        <f>'E4-Plan rash. -izdat. po izvor.'!G54</f>
        <v>0</v>
      </c>
      <c r="H18" s="238">
        <f>'E4-Plan rash. -izdat. po izvor.'!H54</f>
        <v>0</v>
      </c>
      <c r="I18" s="238">
        <f>'E4-Plan rash. -izdat. po izvor.'!I54</f>
        <v>250000</v>
      </c>
      <c r="J18" s="238">
        <f>'E4-Plan rash. -izdat. po izvor.'!J54</f>
        <v>0</v>
      </c>
      <c r="K18" s="238">
        <f>'E4-Plan rash. -izdat. po izvor.'!K54</f>
        <v>0</v>
      </c>
      <c r="L18" s="238">
        <f>'E4-Plan rash. -izdat. po izvor.'!L54</f>
        <v>0</v>
      </c>
      <c r="M18" s="238">
        <f>'E4-Plan rash. -izdat. po izvor.'!M54</f>
        <v>0</v>
      </c>
      <c r="N18" s="238">
        <f>'E4-Plan rash. -izdat. po izvor.'!N54</f>
        <v>150000</v>
      </c>
      <c r="O18" s="238">
        <f>'E4-Plan rash. -izdat. po izvor.'!P15</f>
        <v>0</v>
      </c>
      <c r="P18" s="238">
        <f>'E4-Plan rash. -izdat. po izvor.'!P15</f>
        <v>0</v>
      </c>
      <c r="Q18" s="242">
        <v>400000</v>
      </c>
      <c r="R18" s="242">
        <f t="shared" ref="R18" si="4">C18-Q18</f>
        <v>0</v>
      </c>
      <c r="S18" s="242">
        <f t="shared" ref="S18" si="5">C18*100/Q18</f>
        <v>100</v>
      </c>
    </row>
    <row r="19" spans="1:19" s="212" customFormat="1" ht="13.2" x14ac:dyDescent="0.25">
      <c r="A19" s="240">
        <v>412</v>
      </c>
      <c r="B19" s="226" t="s">
        <v>401</v>
      </c>
      <c r="C19" s="238">
        <f>'E4-Plan rash. -izdat. po izvor.'!C56</f>
        <v>22500</v>
      </c>
      <c r="D19" s="238">
        <f>'E4-Plan rash. -izdat. po izvor.'!D56</f>
        <v>0</v>
      </c>
      <c r="E19" s="238">
        <f>'E4-Plan rash. -izdat. po izvor.'!E56</f>
        <v>0</v>
      </c>
      <c r="F19" s="238">
        <f>'E4-Plan rash. -izdat. po izvor.'!F56</f>
        <v>0</v>
      </c>
      <c r="G19" s="238">
        <f>'E4-Plan rash. -izdat. po izvor.'!G56</f>
        <v>0</v>
      </c>
      <c r="H19" s="238">
        <f>'E4-Plan rash. -izdat. po izvor.'!H56</f>
        <v>0</v>
      </c>
      <c r="I19" s="238">
        <f>'E4-Plan rash. -izdat. po izvor.'!I56</f>
        <v>0</v>
      </c>
      <c r="J19" s="238">
        <f>'E4-Plan rash. -izdat. po izvor.'!J56</f>
        <v>0</v>
      </c>
      <c r="K19" s="238">
        <f>'E4-Plan rash. -izdat. po izvor.'!K56</f>
        <v>0</v>
      </c>
      <c r="L19" s="238">
        <f>'E4-Plan rash. -izdat. po izvor.'!L56</f>
        <v>0</v>
      </c>
      <c r="M19" s="238">
        <f>'E4-Plan rash. -izdat. po izvor.'!M56</f>
        <v>0</v>
      </c>
      <c r="N19" s="238">
        <f>'E4-Plan rash. -izdat. po izvor.'!N56</f>
        <v>0</v>
      </c>
      <c r="O19" s="238">
        <f>'E4-Plan rash. -izdat. po izvor.'!O56</f>
        <v>0</v>
      </c>
      <c r="P19" s="238">
        <f>'E4-Plan rash. -izdat. po izvor.'!P56</f>
        <v>22500</v>
      </c>
      <c r="Q19" s="242">
        <v>22500</v>
      </c>
      <c r="R19" s="242">
        <f t="shared" si="3"/>
        <v>0</v>
      </c>
      <c r="S19" s="242">
        <f t="shared" si="1"/>
        <v>100</v>
      </c>
    </row>
    <row r="20" spans="1:19" s="216" customFormat="1" ht="26.4" x14ac:dyDescent="0.25">
      <c r="A20" s="233" t="s">
        <v>22</v>
      </c>
      <c r="B20" s="420" t="s">
        <v>58</v>
      </c>
      <c r="C20" s="235">
        <f>SUM(C21:C26)</f>
        <v>838544</v>
      </c>
      <c r="D20" s="235">
        <f t="shared" ref="D20:N20" si="6">SUM(D21:D26)</f>
        <v>500000</v>
      </c>
      <c r="E20" s="235">
        <f t="shared" ref="E20" si="7">SUM(E21:E26)</f>
        <v>0</v>
      </c>
      <c r="F20" s="235">
        <f t="shared" si="6"/>
        <v>0</v>
      </c>
      <c r="G20" s="235">
        <f t="shared" si="6"/>
        <v>0</v>
      </c>
      <c r="H20" s="235">
        <f t="shared" si="6"/>
        <v>0</v>
      </c>
      <c r="I20" s="235">
        <f t="shared" si="6"/>
        <v>338544</v>
      </c>
      <c r="J20" s="235">
        <f t="shared" ref="J20" si="8">SUM(J21:J26)</f>
        <v>0</v>
      </c>
      <c r="K20" s="235">
        <f t="shared" si="6"/>
        <v>0</v>
      </c>
      <c r="L20" s="235">
        <f t="shared" si="6"/>
        <v>0</v>
      </c>
      <c r="M20" s="235">
        <f t="shared" si="6"/>
        <v>0</v>
      </c>
      <c r="N20" s="235">
        <f t="shared" si="6"/>
        <v>0</v>
      </c>
      <c r="O20" s="235">
        <f t="shared" ref="O20:P20" si="9">SUM(O21:O26)</f>
        <v>0</v>
      </c>
      <c r="P20" s="235">
        <f t="shared" si="9"/>
        <v>0</v>
      </c>
      <c r="Q20" s="235">
        <f>SUM(Q21:Q26)</f>
        <v>838544</v>
      </c>
      <c r="R20" s="235">
        <f>SUM(R21:R26)</f>
        <v>0</v>
      </c>
      <c r="S20" s="232">
        <f t="shared" si="1"/>
        <v>100</v>
      </c>
    </row>
    <row r="21" spans="1:19" ht="13.2" x14ac:dyDescent="0.25">
      <c r="A21" s="237">
        <v>311</v>
      </c>
      <c r="B21" s="226" t="s">
        <v>210</v>
      </c>
      <c r="C21" s="238">
        <f>'E4-Plan rash. -izdat. po izvor.'!C92</f>
        <v>625318</v>
      </c>
      <c r="D21" s="238">
        <f>'E4-Plan rash. -izdat. po izvor.'!D92</f>
        <v>425103</v>
      </c>
      <c r="E21" s="238">
        <f>'E4-Plan rash. -izdat. po izvor.'!E92</f>
        <v>0</v>
      </c>
      <c r="F21" s="238">
        <f>'E4-Plan rash. -izdat. po izvor.'!F92</f>
        <v>0</v>
      </c>
      <c r="G21" s="238">
        <f>'E4-Plan rash. -izdat. po izvor.'!G92</f>
        <v>0</v>
      </c>
      <c r="H21" s="238">
        <f>'E4-Plan rash. -izdat. po izvor.'!H92</f>
        <v>0</v>
      </c>
      <c r="I21" s="238">
        <f>'E4-Plan rash. -izdat. po izvor.'!I92</f>
        <v>200215</v>
      </c>
      <c r="J21" s="238">
        <f>'E4-Plan rash. -izdat. po izvor.'!J92</f>
        <v>0</v>
      </c>
      <c r="K21" s="238">
        <f>'E4-Plan rash. -izdat. po izvor.'!K92</f>
        <v>0</v>
      </c>
      <c r="L21" s="238">
        <f>'E4-Plan rash. -izdat. po izvor.'!L92</f>
        <v>0</v>
      </c>
      <c r="M21" s="238">
        <f>'E4-Plan rash. -izdat. po izvor.'!M92</f>
        <v>0</v>
      </c>
      <c r="N21" s="238">
        <f>'E4-Plan rash. -izdat. po izvor.'!N92</f>
        <v>0</v>
      </c>
      <c r="O21" s="238">
        <f>'E4-Plan rash. -izdat. po izvor.'!O92</f>
        <v>0</v>
      </c>
      <c r="P21" s="238">
        <f>'E4-Plan rash. -izdat. po izvor.'!P19</f>
        <v>0</v>
      </c>
      <c r="Q21" s="238">
        <v>625318</v>
      </c>
      <c r="R21" s="238">
        <f t="shared" ref="R21:R26" si="10">C21-Q21</f>
        <v>0</v>
      </c>
      <c r="S21" s="232">
        <f t="shared" si="1"/>
        <v>100</v>
      </c>
    </row>
    <row r="22" spans="1:19" ht="13.2" x14ac:dyDescent="0.25">
      <c r="A22" s="237">
        <v>312</v>
      </c>
      <c r="B22" s="226" t="s">
        <v>25</v>
      </c>
      <c r="C22" s="238">
        <f>'E4-Plan rash. -izdat. po izvor.'!C94</f>
        <v>15000</v>
      </c>
      <c r="D22" s="238">
        <f>'E4-Plan rash. -izdat. po izvor.'!D94</f>
        <v>7500</v>
      </c>
      <c r="E22" s="238">
        <f>'E4-Plan rash. -izdat. po izvor.'!E94</f>
        <v>0</v>
      </c>
      <c r="F22" s="238">
        <f>'E4-Plan rash. -izdat. po izvor.'!F94</f>
        <v>0</v>
      </c>
      <c r="G22" s="238">
        <f>'E4-Plan rash. -izdat. po izvor.'!G94</f>
        <v>0</v>
      </c>
      <c r="H22" s="238">
        <f>'E4-Plan rash. -izdat. po izvor.'!H94</f>
        <v>0</v>
      </c>
      <c r="I22" s="238">
        <f>'E4-Plan rash. -izdat. po izvor.'!I94</f>
        <v>7500</v>
      </c>
      <c r="J22" s="238">
        <f>'E4-Plan rash. -izdat. po izvor.'!J94</f>
        <v>0</v>
      </c>
      <c r="K22" s="238">
        <f>'E4-Plan rash. -izdat. po izvor.'!K94</f>
        <v>0</v>
      </c>
      <c r="L22" s="238">
        <f>'E4-Plan rash. -izdat. po izvor.'!L94</f>
        <v>0</v>
      </c>
      <c r="M22" s="238">
        <f>'E4-Plan rash. -izdat. po izvor.'!M94</f>
        <v>0</v>
      </c>
      <c r="N22" s="238">
        <f>'E4-Plan rash. -izdat. po izvor.'!N94</f>
        <v>0</v>
      </c>
      <c r="O22" s="238">
        <f>'E4-Plan rash. -izdat. po izvor.'!O94</f>
        <v>0</v>
      </c>
      <c r="P22" s="238">
        <f>'E4-Plan rash. -izdat. po izvor.'!P20</f>
        <v>0</v>
      </c>
      <c r="Q22" s="238">
        <v>15000</v>
      </c>
      <c r="R22" s="238">
        <f t="shared" si="10"/>
        <v>0</v>
      </c>
      <c r="S22" s="232">
        <f t="shared" si="1"/>
        <v>100</v>
      </c>
    </row>
    <row r="23" spans="1:19" ht="13.2" x14ac:dyDescent="0.25">
      <c r="A23" s="237">
        <v>313</v>
      </c>
      <c r="B23" s="226" t="s">
        <v>217</v>
      </c>
      <c r="C23" s="238">
        <f>'E4-Plan rash. -izdat. po izvor.'!C98</f>
        <v>97962</v>
      </c>
      <c r="D23" s="238">
        <f>'E4-Plan rash. -izdat. po izvor.'!D98</f>
        <v>64897</v>
      </c>
      <c r="E23" s="238">
        <f>'E4-Plan rash. -izdat. po izvor.'!E98</f>
        <v>0</v>
      </c>
      <c r="F23" s="238">
        <f>'E4-Plan rash. -izdat. po izvor.'!F98</f>
        <v>0</v>
      </c>
      <c r="G23" s="238">
        <f>'E4-Plan rash. -izdat. po izvor.'!G98</f>
        <v>0</v>
      </c>
      <c r="H23" s="238">
        <f>'E4-Plan rash. -izdat. po izvor.'!H98</f>
        <v>0</v>
      </c>
      <c r="I23" s="238">
        <f>'E4-Plan rash. -izdat. po izvor.'!I98</f>
        <v>33065</v>
      </c>
      <c r="J23" s="238">
        <f>'E4-Plan rash. -izdat. po izvor.'!J98</f>
        <v>0</v>
      </c>
      <c r="K23" s="238">
        <f>'E4-Plan rash. -izdat. po izvor.'!K98</f>
        <v>0</v>
      </c>
      <c r="L23" s="238">
        <f>'E4-Plan rash. -izdat. po izvor.'!L98</f>
        <v>0</v>
      </c>
      <c r="M23" s="238">
        <f>'E4-Plan rash. -izdat. po izvor.'!M98</f>
        <v>0</v>
      </c>
      <c r="N23" s="238">
        <f>'E4-Plan rash. -izdat. po izvor.'!N98</f>
        <v>0</v>
      </c>
      <c r="O23" s="238">
        <f>'E4-Plan rash. -izdat. po izvor.'!O98</f>
        <v>0</v>
      </c>
      <c r="P23" s="238">
        <f>'E4-Plan rash. -izdat. po izvor.'!P21</f>
        <v>0</v>
      </c>
      <c r="Q23" s="238">
        <v>97962</v>
      </c>
      <c r="R23" s="238">
        <f t="shared" si="10"/>
        <v>0</v>
      </c>
      <c r="S23" s="232">
        <f t="shared" si="1"/>
        <v>100</v>
      </c>
    </row>
    <row r="24" spans="1:19" ht="13.2" x14ac:dyDescent="0.25">
      <c r="A24" s="237">
        <v>321</v>
      </c>
      <c r="B24" s="226" t="s">
        <v>223</v>
      </c>
      <c r="C24" s="238">
        <f>'E4-Plan rash. -izdat. po izvor.'!C103</f>
        <v>73064</v>
      </c>
      <c r="D24" s="238">
        <f>'E4-Plan rash. -izdat. po izvor.'!D103</f>
        <v>2500</v>
      </c>
      <c r="E24" s="238">
        <f>'E4-Plan rash. -izdat. po izvor.'!E103</f>
        <v>0</v>
      </c>
      <c r="F24" s="238">
        <f>'E4-Plan rash. -izdat. po izvor.'!F103</f>
        <v>0</v>
      </c>
      <c r="G24" s="238">
        <f>'E4-Plan rash. -izdat. po izvor.'!G103</f>
        <v>0</v>
      </c>
      <c r="H24" s="238">
        <f>'E4-Plan rash. -izdat. po izvor.'!H103</f>
        <v>0</v>
      </c>
      <c r="I24" s="238">
        <f>'E4-Plan rash. -izdat. po izvor.'!I103</f>
        <v>70564</v>
      </c>
      <c r="J24" s="238">
        <f>'E4-Plan rash. -izdat. po izvor.'!J103</f>
        <v>0</v>
      </c>
      <c r="K24" s="238">
        <f>'E4-Plan rash. -izdat. po izvor.'!K103</f>
        <v>0</v>
      </c>
      <c r="L24" s="238">
        <f>'E4-Plan rash. -izdat. po izvor.'!L103</f>
        <v>0</v>
      </c>
      <c r="M24" s="238">
        <f>'E4-Plan rash. -izdat. po izvor.'!M103</f>
        <v>0</v>
      </c>
      <c r="N24" s="238">
        <f>'E4-Plan rash. -izdat. po izvor.'!N103</f>
        <v>0</v>
      </c>
      <c r="O24" s="238">
        <f>'E4-Plan rash. -izdat. po izvor.'!O103</f>
        <v>0</v>
      </c>
      <c r="P24" s="238">
        <f>'E4-Plan rash. -izdat. po izvor.'!P22</f>
        <v>0</v>
      </c>
      <c r="Q24" s="238">
        <v>73064</v>
      </c>
      <c r="R24" s="238">
        <f t="shared" si="10"/>
        <v>0</v>
      </c>
      <c r="S24" s="232">
        <f t="shared" si="1"/>
        <v>100</v>
      </c>
    </row>
    <row r="25" spans="1:19" ht="13.2" x14ac:dyDescent="0.25">
      <c r="A25" s="237">
        <v>322</v>
      </c>
      <c r="B25" s="226" t="s">
        <v>223</v>
      </c>
      <c r="C25" s="238">
        <f>'E4-Plan rash. -izdat. po izvor.'!C106</f>
        <v>7200</v>
      </c>
      <c r="D25" s="238">
        <f>'E4-Plan rash. -izdat. po izvor.'!D104</f>
        <v>0</v>
      </c>
      <c r="E25" s="238">
        <f>'E4-Plan rash. -izdat. po izvor.'!E104</f>
        <v>0</v>
      </c>
      <c r="F25" s="238">
        <f>'E4-Plan rash. -izdat. po izvor.'!F104</f>
        <v>0</v>
      </c>
      <c r="G25" s="238">
        <f>'E4-Plan rash. -izdat. po izvor.'!G104</f>
        <v>0</v>
      </c>
      <c r="H25" s="238">
        <f>'E4-Plan rash. -izdat. po izvor.'!H104</f>
        <v>0</v>
      </c>
      <c r="I25" s="238">
        <f>'E4-Plan rash. -izdat. po izvor.'!I106</f>
        <v>7200</v>
      </c>
      <c r="J25" s="238">
        <f>'E4-Plan rash. -izdat. po izvor.'!J104</f>
        <v>0</v>
      </c>
      <c r="K25" s="238">
        <f>'E4-Plan rash. -izdat. po izvor.'!K104</f>
        <v>0</v>
      </c>
      <c r="L25" s="238">
        <f>'E4-Plan rash. -izdat. po izvor.'!L104</f>
        <v>0</v>
      </c>
      <c r="M25" s="238">
        <f>'E4-Plan rash. -izdat. po izvor.'!M104</f>
        <v>0</v>
      </c>
      <c r="N25" s="238">
        <f>'E4-Plan rash. -izdat. po izvor.'!N104</f>
        <v>0</v>
      </c>
      <c r="O25" s="238">
        <f>'E4-Plan rash. -izdat. po izvor.'!O104</f>
        <v>0</v>
      </c>
      <c r="P25" s="238">
        <f>'E4-Plan rash. -izdat. po izvor.'!P23</f>
        <v>0</v>
      </c>
      <c r="Q25" s="238">
        <v>7200</v>
      </c>
      <c r="R25" s="238">
        <f t="shared" si="10"/>
        <v>0</v>
      </c>
      <c r="S25" s="232">
        <f t="shared" ref="S25" si="11">C25*100/Q25</f>
        <v>100</v>
      </c>
    </row>
    <row r="26" spans="1:19" ht="13.2" x14ac:dyDescent="0.25">
      <c r="A26" s="237">
        <v>323</v>
      </c>
      <c r="B26" s="226" t="s">
        <v>238</v>
      </c>
      <c r="C26" s="238">
        <f>'E4-Plan rash. -izdat. po izvor.'!C108</f>
        <v>20000</v>
      </c>
      <c r="D26" s="238">
        <f>'E4-Plan rash. -izdat. po izvor.'!D108</f>
        <v>0</v>
      </c>
      <c r="E26" s="238">
        <f>'E4-Plan rash. -izdat. po izvor.'!E108</f>
        <v>0</v>
      </c>
      <c r="F26" s="238">
        <f>'E4-Plan rash. -izdat. po izvor.'!F108</f>
        <v>0</v>
      </c>
      <c r="G26" s="238">
        <f>'E4-Plan rash. -izdat. po izvor.'!G108</f>
        <v>0</v>
      </c>
      <c r="H26" s="238">
        <f>'E4-Plan rash. -izdat. po izvor.'!H108</f>
        <v>0</v>
      </c>
      <c r="I26" s="238">
        <f>'E4-Plan rash. -izdat. po izvor.'!I108</f>
        <v>20000</v>
      </c>
      <c r="J26" s="238">
        <f>'E4-Plan rash. -izdat. po izvor.'!J108</f>
        <v>0</v>
      </c>
      <c r="K26" s="238">
        <f>'E4-Plan rash. -izdat. po izvor.'!K108</f>
        <v>0</v>
      </c>
      <c r="L26" s="238">
        <f>'E4-Plan rash. -izdat. po izvor.'!L108</f>
        <v>0</v>
      </c>
      <c r="M26" s="238">
        <f>'E4-Plan rash. -izdat. po izvor.'!M108</f>
        <v>0</v>
      </c>
      <c r="N26" s="238">
        <f>'E4-Plan rash. -izdat. po izvor.'!N108</f>
        <v>0</v>
      </c>
      <c r="O26" s="238">
        <f>'E4-Plan rash. -izdat. po izvor.'!O108</f>
        <v>0</v>
      </c>
      <c r="P26" s="238">
        <f>'E4-Plan rash. -izdat. po izvor.'!P23</f>
        <v>0</v>
      </c>
      <c r="Q26" s="238">
        <v>20000</v>
      </c>
      <c r="R26" s="238">
        <f t="shared" si="10"/>
        <v>0</v>
      </c>
      <c r="S26" s="232">
        <f t="shared" si="1"/>
        <v>100</v>
      </c>
    </row>
    <row r="27" spans="1:19" ht="13.2" x14ac:dyDescent="0.25">
      <c r="A27" s="233" t="s">
        <v>22</v>
      </c>
      <c r="B27" s="416" t="s">
        <v>422</v>
      </c>
      <c r="C27" s="235">
        <f>SUM(C28:C33)</f>
        <v>990275</v>
      </c>
      <c r="D27" s="235">
        <f t="shared" ref="D27:N27" si="12">SUM(D28:D33)</f>
        <v>0</v>
      </c>
      <c r="E27" s="235">
        <f t="shared" ref="E27" si="13">SUM(E28:E33)</f>
        <v>0</v>
      </c>
      <c r="F27" s="235">
        <f t="shared" si="12"/>
        <v>0</v>
      </c>
      <c r="G27" s="235">
        <f t="shared" si="12"/>
        <v>0</v>
      </c>
      <c r="H27" s="235">
        <f t="shared" si="12"/>
        <v>0</v>
      </c>
      <c r="I27" s="235">
        <f t="shared" si="12"/>
        <v>60310</v>
      </c>
      <c r="J27" s="235">
        <f t="shared" ref="J27" si="14">SUM(J28:J33)</f>
        <v>0</v>
      </c>
      <c r="K27" s="235">
        <f t="shared" si="12"/>
        <v>0</v>
      </c>
      <c r="L27" s="235">
        <f t="shared" si="12"/>
        <v>929965</v>
      </c>
      <c r="M27" s="235">
        <f t="shared" si="12"/>
        <v>0</v>
      </c>
      <c r="N27" s="235">
        <f t="shared" si="12"/>
        <v>0</v>
      </c>
      <c r="O27" s="235">
        <f t="shared" ref="O27:P27" si="15">SUM(O28:O33)</f>
        <v>0</v>
      </c>
      <c r="P27" s="235">
        <f t="shared" si="15"/>
        <v>0</v>
      </c>
      <c r="Q27" s="235">
        <f>SUM(Q28:Q33)</f>
        <v>985275</v>
      </c>
      <c r="R27" s="235">
        <f>SUM(R28:R33)</f>
        <v>5000</v>
      </c>
      <c r="S27" s="232">
        <f t="shared" si="1"/>
        <v>100.50747253304915</v>
      </c>
    </row>
    <row r="28" spans="1:19" ht="13.2" x14ac:dyDescent="0.25">
      <c r="A28" s="237">
        <v>311</v>
      </c>
      <c r="B28" s="226" t="s">
        <v>210</v>
      </c>
      <c r="C28" s="238">
        <f>'E4-Plan rash. -izdat. po izvor.'!C130</f>
        <v>727000</v>
      </c>
      <c r="D28" s="238">
        <f>'E4-Plan rash. -izdat. po izvor.'!D130</f>
        <v>0</v>
      </c>
      <c r="E28" s="238">
        <f>'E4-Plan rash. -izdat. po izvor.'!E130</f>
        <v>0</v>
      </c>
      <c r="F28" s="238">
        <f>'E4-Plan rash. -izdat. po izvor.'!F130</f>
        <v>0</v>
      </c>
      <c r="G28" s="238">
        <f>'E4-Plan rash. -izdat. po izvor.'!G130</f>
        <v>0</v>
      </c>
      <c r="H28" s="238">
        <f>'E4-Plan rash. -izdat. po izvor.'!H130</f>
        <v>0</v>
      </c>
      <c r="I28" s="238">
        <f>'E4-Plan rash. -izdat. po izvor.'!I130</f>
        <v>32000</v>
      </c>
      <c r="J28" s="238">
        <f>'E4-Plan rash. -izdat. po izvor.'!J130</f>
        <v>0</v>
      </c>
      <c r="K28" s="238">
        <f>'E4-Plan rash. -izdat. po izvor.'!K130</f>
        <v>0</v>
      </c>
      <c r="L28" s="238">
        <f>'E4-Plan rash. -izdat. po izvor.'!L130</f>
        <v>695000</v>
      </c>
      <c r="M28" s="238">
        <f>'E4-Plan rash. -izdat. po izvor.'!M130</f>
        <v>0</v>
      </c>
      <c r="N28" s="238">
        <f>'E4-Plan rash. -izdat. po izvor.'!N130</f>
        <v>0</v>
      </c>
      <c r="O28" s="238">
        <f>'E4-Plan rash. -izdat. po izvor.'!P25</f>
        <v>0</v>
      </c>
      <c r="P28" s="238">
        <f>'E4-Plan rash. -izdat. po izvor.'!P25</f>
        <v>0</v>
      </c>
      <c r="Q28" s="238">
        <v>727000</v>
      </c>
      <c r="R28" s="238">
        <f t="shared" ref="R28:R33" si="16">C28-Q28</f>
        <v>0</v>
      </c>
      <c r="S28" s="232">
        <f t="shared" si="1"/>
        <v>100</v>
      </c>
    </row>
    <row r="29" spans="1:19" ht="13.2" x14ac:dyDescent="0.25">
      <c r="A29" s="237">
        <v>312</v>
      </c>
      <c r="B29" s="226" t="s">
        <v>25</v>
      </c>
      <c r="C29" s="238">
        <f>'E4-Plan rash. -izdat. po izvor.'!C132</f>
        <v>15000</v>
      </c>
      <c r="D29" s="238">
        <f>'E4-Plan rash. -izdat. po izvor.'!D101</f>
        <v>0</v>
      </c>
      <c r="E29" s="238">
        <f>'E4-Plan rash. -izdat. po izvor.'!E101</f>
        <v>0</v>
      </c>
      <c r="F29" s="238">
        <f>'E4-Plan rash. -izdat. po izvor.'!F101</f>
        <v>0</v>
      </c>
      <c r="G29" s="238">
        <f>'E4-Plan rash. -izdat. po izvor.'!G101</f>
        <v>0</v>
      </c>
      <c r="H29" s="238">
        <f>'E4-Plan rash. -izdat. po izvor.'!H101</f>
        <v>0</v>
      </c>
      <c r="I29" s="238">
        <f>'E4-Plan rash. -izdat. po izvor.'!I132</f>
        <v>5000</v>
      </c>
      <c r="J29" s="238">
        <f>'E4-Plan rash. -izdat. po izvor.'!J132</f>
        <v>0</v>
      </c>
      <c r="K29" s="238">
        <f>'E4-Plan rash. -izdat. po izvor.'!K101</f>
        <v>0</v>
      </c>
      <c r="L29" s="238">
        <f>'E4-Plan rash. -izdat. po izvor.'!L132</f>
        <v>10000</v>
      </c>
      <c r="M29" s="238">
        <f>'E4-Plan rash. -izdat. po izvor.'!M101</f>
        <v>0</v>
      </c>
      <c r="N29" s="238">
        <f>'E4-Plan rash. -izdat. po izvor.'!N101</f>
        <v>0</v>
      </c>
      <c r="O29" s="238">
        <f>'E4-Plan rash. -izdat. po izvor.'!O101</f>
        <v>0</v>
      </c>
      <c r="P29" s="238">
        <f>'E4-Plan rash. -izdat. po izvor.'!P26</f>
        <v>0</v>
      </c>
      <c r="Q29" s="238">
        <v>15000</v>
      </c>
      <c r="R29" s="238">
        <f t="shared" si="16"/>
        <v>0</v>
      </c>
      <c r="S29" s="232">
        <f t="shared" ref="S29" si="17">C29*100/Q29</f>
        <v>100</v>
      </c>
    </row>
    <row r="30" spans="1:19" s="212" customFormat="1" ht="13.2" x14ac:dyDescent="0.25">
      <c r="A30" s="237">
        <v>313</v>
      </c>
      <c r="B30" s="226" t="s">
        <v>217</v>
      </c>
      <c r="C30" s="238">
        <f>'E4-Plan rash. -izdat. po izvor.'!C136</f>
        <v>61975</v>
      </c>
      <c r="D30" s="238">
        <f>'E4-Plan rash. -izdat. po izvor.'!D136</f>
        <v>0</v>
      </c>
      <c r="E30" s="238">
        <f>'E4-Plan rash. -izdat. po izvor.'!E136</f>
        <v>0</v>
      </c>
      <c r="F30" s="238">
        <f>'E4-Plan rash. -izdat. po izvor.'!F136</f>
        <v>0</v>
      </c>
      <c r="G30" s="238">
        <f>'E4-Plan rash. -izdat. po izvor.'!G136</f>
        <v>0</v>
      </c>
      <c r="H30" s="238">
        <f>'E4-Plan rash. -izdat. po izvor.'!H136</f>
        <v>0</v>
      </c>
      <c r="I30" s="238">
        <f>'E4-Plan rash. -izdat. po izvor.'!I136</f>
        <v>3310</v>
      </c>
      <c r="J30" s="238">
        <f>'E4-Plan rash. -izdat. po izvor.'!J136</f>
        <v>0</v>
      </c>
      <c r="K30" s="238">
        <f>'E4-Plan rash. -izdat. po izvor.'!K136</f>
        <v>0</v>
      </c>
      <c r="L30" s="238">
        <f>'E4-Plan rash. -izdat. po izvor.'!L136</f>
        <v>58665</v>
      </c>
      <c r="M30" s="238">
        <f>'E4-Plan rash. -izdat. po izvor.'!M136</f>
        <v>0</v>
      </c>
      <c r="N30" s="238">
        <f>'E4-Plan rash. -izdat. po izvor.'!N136</f>
        <v>0</v>
      </c>
      <c r="O30" s="238">
        <f>'E4-Plan rash. -izdat. po izvor.'!P26</f>
        <v>0</v>
      </c>
      <c r="P30" s="238">
        <f>'E4-Plan rash. -izdat. po izvor.'!P26</f>
        <v>0</v>
      </c>
      <c r="Q30" s="238">
        <v>61975</v>
      </c>
      <c r="R30" s="238">
        <f t="shared" si="16"/>
        <v>0</v>
      </c>
      <c r="S30" s="232">
        <f t="shared" si="1"/>
        <v>100</v>
      </c>
    </row>
    <row r="31" spans="1:19" s="212" customFormat="1" ht="13.2" x14ac:dyDescent="0.25">
      <c r="A31" s="237">
        <v>321</v>
      </c>
      <c r="B31" s="226" t="s">
        <v>223</v>
      </c>
      <c r="C31" s="238">
        <f>'E4-Plan rash. -izdat. po izvor.'!C141</f>
        <v>82500</v>
      </c>
      <c r="D31" s="238">
        <f>'E4-Plan rash. -izdat. po izvor.'!D147</f>
        <v>0</v>
      </c>
      <c r="E31" s="238">
        <f>'E4-Plan rash. -izdat. po izvor.'!E147</f>
        <v>0</v>
      </c>
      <c r="F31" s="238">
        <f>'E4-Plan rash. -izdat. po izvor.'!F147</f>
        <v>0</v>
      </c>
      <c r="G31" s="238">
        <f>'E4-Plan rash. -izdat. po izvor.'!G147</f>
        <v>0</v>
      </c>
      <c r="H31" s="238">
        <f>'E4-Plan rash. -izdat. po izvor.'!H147</f>
        <v>0</v>
      </c>
      <c r="I31" s="238">
        <f>'E4-Plan rash. -izdat. po izvor.'!I141</f>
        <v>10000</v>
      </c>
      <c r="J31" s="238">
        <f>'E4-Plan rash. -izdat. po izvor.'!J141</f>
        <v>0</v>
      </c>
      <c r="K31" s="238">
        <f>'E4-Plan rash. -izdat. po izvor.'!K147</f>
        <v>0</v>
      </c>
      <c r="L31" s="238">
        <f>'E4-Plan rash. -izdat. po izvor.'!L141</f>
        <v>72500</v>
      </c>
      <c r="M31" s="238">
        <f>'E4-Plan rash. -izdat. po izvor.'!M147</f>
        <v>0</v>
      </c>
      <c r="N31" s="238">
        <f>'E4-Plan rash. -izdat. po izvor.'!N147</f>
        <v>0</v>
      </c>
      <c r="O31" s="238">
        <f>'E4-Plan rash. -izdat. po izvor.'!P25</f>
        <v>0</v>
      </c>
      <c r="P31" s="238">
        <f>'E4-Plan rash. -izdat. po izvor.'!P25</f>
        <v>0</v>
      </c>
      <c r="Q31" s="238">
        <v>77500</v>
      </c>
      <c r="R31" s="238">
        <f t="shared" si="16"/>
        <v>5000</v>
      </c>
      <c r="S31" s="232">
        <f t="shared" ref="S31:S32" si="18">C31*100/Q31</f>
        <v>106.45161290322581</v>
      </c>
    </row>
    <row r="32" spans="1:19" s="212" customFormat="1" ht="13.2" x14ac:dyDescent="0.25">
      <c r="A32" s="237">
        <v>322</v>
      </c>
      <c r="B32" s="226" t="s">
        <v>230</v>
      </c>
      <c r="C32" s="238">
        <f>'E4-Plan rash. -izdat. po izvor.'!C145</f>
        <v>15600</v>
      </c>
      <c r="D32" s="238"/>
      <c r="E32" s="238"/>
      <c r="F32" s="238"/>
      <c r="G32" s="238"/>
      <c r="H32" s="238"/>
      <c r="I32" s="238">
        <f>'E4-Plan rash. -izdat. po izvor.'!I145</f>
        <v>5000</v>
      </c>
      <c r="J32" s="238">
        <f>'E4-Plan rash. -izdat. po izvor.'!J145</f>
        <v>0</v>
      </c>
      <c r="K32" s="238"/>
      <c r="L32" s="238">
        <f>'E4-Plan rash. -izdat. po izvor.'!L145</f>
        <v>10600</v>
      </c>
      <c r="M32" s="238"/>
      <c r="N32" s="238"/>
      <c r="O32" s="238"/>
      <c r="P32" s="238"/>
      <c r="Q32" s="238">
        <v>15600</v>
      </c>
      <c r="R32" s="238">
        <f t="shared" si="16"/>
        <v>0</v>
      </c>
      <c r="S32" s="232">
        <f t="shared" si="18"/>
        <v>100</v>
      </c>
    </row>
    <row r="33" spans="1:19" s="212" customFormat="1" ht="13.2" x14ac:dyDescent="0.25">
      <c r="A33" s="237">
        <v>323</v>
      </c>
      <c r="B33" s="226" t="s">
        <v>238</v>
      </c>
      <c r="C33" s="238">
        <f>'E4-Plan rash. -izdat. po izvor.'!C149</f>
        <v>88200</v>
      </c>
      <c r="D33" s="238">
        <f>'E4-Plan rash. -izdat. po izvor.'!D149</f>
        <v>0</v>
      </c>
      <c r="E33" s="238">
        <f>'E4-Plan rash. -izdat. po izvor.'!E149</f>
        <v>0</v>
      </c>
      <c r="F33" s="238">
        <f>'E4-Plan rash. -izdat. po izvor.'!F149</f>
        <v>0</v>
      </c>
      <c r="G33" s="238">
        <f>'E4-Plan rash. -izdat. po izvor.'!G149</f>
        <v>0</v>
      </c>
      <c r="H33" s="238">
        <f>'E4-Plan rash. -izdat. po izvor.'!H149</f>
        <v>0</v>
      </c>
      <c r="I33" s="238">
        <f>'E4-Plan rash. -izdat. po izvor.'!I149</f>
        <v>5000</v>
      </c>
      <c r="J33" s="238">
        <f>'E4-Plan rash. -izdat. po izvor.'!J149</f>
        <v>0</v>
      </c>
      <c r="K33" s="238">
        <f>'E4-Plan rash. -izdat. po izvor.'!K149</f>
        <v>0</v>
      </c>
      <c r="L33" s="238">
        <f>'E4-Plan rash. -izdat. po izvor.'!L149</f>
        <v>83200</v>
      </c>
      <c r="M33" s="238">
        <f>'E4-Plan rash. -izdat. po izvor.'!M149</f>
        <v>0</v>
      </c>
      <c r="N33" s="238">
        <f>'E4-Plan rash. -izdat. po izvor.'!N149</f>
        <v>0</v>
      </c>
      <c r="O33" s="238">
        <f>'E4-Plan rash. -izdat. po izvor.'!P27</f>
        <v>0</v>
      </c>
      <c r="P33" s="238">
        <f>'E4-Plan rash. -izdat. po izvor.'!P27</f>
        <v>0</v>
      </c>
      <c r="Q33" s="238">
        <v>88200</v>
      </c>
      <c r="R33" s="238">
        <f t="shared" si="16"/>
        <v>0</v>
      </c>
      <c r="S33" s="232">
        <f t="shared" si="1"/>
        <v>100</v>
      </c>
    </row>
    <row r="34" spans="1:19" s="216" customFormat="1" ht="39.6" x14ac:dyDescent="0.25">
      <c r="A34" s="228" t="s">
        <v>20</v>
      </c>
      <c r="B34" s="229" t="s">
        <v>65</v>
      </c>
      <c r="C34" s="230">
        <f t="shared" ref="C34:N34" si="19">C35+C43</f>
        <v>1413408</v>
      </c>
      <c r="D34" s="230">
        <f t="shared" si="19"/>
        <v>241000</v>
      </c>
      <c r="E34" s="230"/>
      <c r="F34" s="230">
        <f t="shared" si="19"/>
        <v>0</v>
      </c>
      <c r="G34" s="230">
        <f t="shared" si="19"/>
        <v>269917</v>
      </c>
      <c r="H34" s="230">
        <f t="shared" si="19"/>
        <v>0</v>
      </c>
      <c r="I34" s="230">
        <f t="shared" si="19"/>
        <v>370790</v>
      </c>
      <c r="J34" s="230">
        <f t="shared" ref="J34" si="20">J35+J43</f>
        <v>0</v>
      </c>
      <c r="K34" s="230">
        <f t="shared" si="19"/>
        <v>245701</v>
      </c>
      <c r="L34" s="231">
        <f t="shared" si="19"/>
        <v>286000</v>
      </c>
      <c r="M34" s="231">
        <f t="shared" si="19"/>
        <v>0</v>
      </c>
      <c r="N34" s="231">
        <f t="shared" si="19"/>
        <v>0</v>
      </c>
      <c r="O34" s="230">
        <f t="shared" ref="O34:P34" si="21">O35+O43</f>
        <v>0</v>
      </c>
      <c r="P34" s="230">
        <f t="shared" si="21"/>
        <v>0</v>
      </c>
      <c r="Q34" s="230">
        <f>Q35+Q43</f>
        <v>1413408</v>
      </c>
      <c r="R34" s="230">
        <f>R35+R43</f>
        <v>0</v>
      </c>
      <c r="S34" s="232">
        <f t="shared" si="1"/>
        <v>100</v>
      </c>
    </row>
    <row r="35" spans="1:19" ht="13.2" x14ac:dyDescent="0.25">
      <c r="A35" s="233" t="s">
        <v>22</v>
      </c>
      <c r="B35" s="234" t="s">
        <v>69</v>
      </c>
      <c r="C35" s="235">
        <f>SUM(C36:C42)</f>
        <v>1413408</v>
      </c>
      <c r="D35" s="235">
        <f t="shared" ref="D35:N35" si="22">SUM(D36:D42)</f>
        <v>241000</v>
      </c>
      <c r="E35" s="235"/>
      <c r="F35" s="235">
        <f t="shared" si="22"/>
        <v>0</v>
      </c>
      <c r="G35" s="235">
        <f t="shared" si="22"/>
        <v>269917</v>
      </c>
      <c r="H35" s="235">
        <f t="shared" si="22"/>
        <v>0</v>
      </c>
      <c r="I35" s="235">
        <f t="shared" si="22"/>
        <v>370790</v>
      </c>
      <c r="J35" s="235">
        <f t="shared" ref="J35" si="23">SUM(J36:J42)</f>
        <v>0</v>
      </c>
      <c r="K35" s="235">
        <f t="shared" si="22"/>
        <v>245701</v>
      </c>
      <c r="L35" s="236">
        <f t="shared" si="22"/>
        <v>286000</v>
      </c>
      <c r="M35" s="236">
        <f t="shared" si="22"/>
        <v>0</v>
      </c>
      <c r="N35" s="236">
        <f t="shared" si="22"/>
        <v>0</v>
      </c>
      <c r="O35" s="235">
        <f t="shared" ref="O35:P35" si="24">SUM(O36:O42)</f>
        <v>0</v>
      </c>
      <c r="P35" s="235">
        <f t="shared" si="24"/>
        <v>0</v>
      </c>
      <c r="Q35" s="235">
        <f>SUM(Q36:Q42)</f>
        <v>1413408</v>
      </c>
      <c r="R35" s="235">
        <f>SUM(R36:R42)</f>
        <v>0</v>
      </c>
      <c r="S35" s="232">
        <f t="shared" si="1"/>
        <v>100</v>
      </c>
    </row>
    <row r="36" spans="1:19" s="212" customFormat="1" ht="13.2" x14ac:dyDescent="0.25">
      <c r="A36" s="237">
        <v>311</v>
      </c>
      <c r="B36" s="226" t="s">
        <v>210</v>
      </c>
      <c r="C36" s="238">
        <f>'E4-Plan rash. -izdat. po izvor.'!C160</f>
        <v>919285</v>
      </c>
      <c r="D36" s="238">
        <f>'E4-Plan rash. -izdat. po izvor.'!D160</f>
        <v>94778</v>
      </c>
      <c r="E36" s="238"/>
      <c r="F36" s="238">
        <f>'E4-Plan rash. -izdat. po izvor.'!F160</f>
        <v>0</v>
      </c>
      <c r="G36" s="238">
        <f>'E4-Plan rash. -izdat. po izvor.'!G160</f>
        <v>269917</v>
      </c>
      <c r="H36" s="238">
        <f>'E4-Plan rash. -izdat. po izvor.'!H160</f>
        <v>0</v>
      </c>
      <c r="I36" s="238">
        <f>'E4-Plan rash. -izdat. po izvor.'!I160</f>
        <v>187210</v>
      </c>
      <c r="J36" s="238">
        <f>'E4-Plan rash. -izdat. po izvor.'!J160</f>
        <v>0</v>
      </c>
      <c r="K36" s="238">
        <f>'E4-Plan rash. -izdat. po izvor.'!K160</f>
        <v>203430</v>
      </c>
      <c r="L36" s="239">
        <f>'E4-Plan rash. -izdat. po izvor.'!L160</f>
        <v>163950</v>
      </c>
      <c r="M36" s="238">
        <f>'E4-Plan rash. -izdat. po izvor.'!M160</f>
        <v>0</v>
      </c>
      <c r="N36" s="238">
        <f>'E4-Plan rash. -izdat. po izvor.'!N160</f>
        <v>0</v>
      </c>
      <c r="O36" s="238">
        <f>'E4-Plan rash. -izdat. po izvor.'!O160</f>
        <v>0</v>
      </c>
      <c r="P36" s="238">
        <f>'E4-Plan rash. -izdat. po izvor.'!P30</f>
        <v>0</v>
      </c>
      <c r="Q36" s="238">
        <v>879285</v>
      </c>
      <c r="R36" s="238">
        <f t="shared" ref="R36:R42" si="25">C36-Q36</f>
        <v>40000</v>
      </c>
      <c r="S36" s="232">
        <f t="shared" si="1"/>
        <v>104.54915073042301</v>
      </c>
    </row>
    <row r="37" spans="1:19" s="212" customFormat="1" ht="13.2" x14ac:dyDescent="0.25">
      <c r="A37" s="237">
        <v>312</v>
      </c>
      <c r="B37" s="226" t="s">
        <v>25</v>
      </c>
      <c r="C37" s="238">
        <f>'E4-Plan rash. -izdat. po izvor.'!C162</f>
        <v>5000</v>
      </c>
      <c r="D37" s="238">
        <f>'E4-Plan rash. -izdat. po izvor.'!D162</f>
        <v>0</v>
      </c>
      <c r="E37" s="238"/>
      <c r="F37" s="238">
        <f>'E4-Plan rash. -izdat. po izvor.'!F162</f>
        <v>0</v>
      </c>
      <c r="G37" s="238">
        <f>'E4-Plan rash. -izdat. po izvor.'!G162</f>
        <v>0</v>
      </c>
      <c r="H37" s="238">
        <f>'E4-Plan rash. -izdat. po izvor.'!H162</f>
        <v>0</v>
      </c>
      <c r="I37" s="238">
        <f>'E4-Plan rash. -izdat. po izvor.'!I162</f>
        <v>5000</v>
      </c>
      <c r="J37" s="238">
        <f>'E4-Plan rash. -izdat. po izvor.'!J162</f>
        <v>0</v>
      </c>
      <c r="K37" s="238">
        <f>'E4-Plan rash. -izdat. po izvor.'!K162</f>
        <v>0</v>
      </c>
      <c r="L37" s="239">
        <f>'E4-Plan rash. -izdat. po izvor.'!L162</f>
        <v>0</v>
      </c>
      <c r="M37" s="238">
        <f>'E4-Plan rash. -izdat. po izvor.'!M162</f>
        <v>0</v>
      </c>
      <c r="N37" s="238">
        <f>'E4-Plan rash. -izdat. po izvor.'!N162</f>
        <v>0</v>
      </c>
      <c r="O37" s="238">
        <f>'E4-Plan rash. -izdat. po izvor.'!O164</f>
        <v>0</v>
      </c>
      <c r="P37" s="238">
        <f>'E4-Plan rash. -izdat. po izvor.'!P31</f>
        <v>0</v>
      </c>
      <c r="Q37" s="238">
        <v>5000</v>
      </c>
      <c r="R37" s="238">
        <f t="shared" si="25"/>
        <v>0</v>
      </c>
      <c r="S37" s="232"/>
    </row>
    <row r="38" spans="1:19" s="212" customFormat="1" ht="13.2" x14ac:dyDescent="0.25">
      <c r="A38" s="237">
        <v>313</v>
      </c>
      <c r="B38" s="226" t="s">
        <v>217</v>
      </c>
      <c r="C38" s="238">
        <f>'E4-Plan rash. -izdat. po izvor.'!C165</f>
        <v>153123</v>
      </c>
      <c r="D38" s="238">
        <f>'E4-Plan rash. -izdat. po izvor.'!D165</f>
        <v>35222</v>
      </c>
      <c r="E38" s="238"/>
      <c r="F38" s="238">
        <f>'E4-Plan rash. -izdat. po izvor.'!F165</f>
        <v>0</v>
      </c>
      <c r="G38" s="238">
        <f>'E4-Plan rash. -izdat. po izvor.'!G165</f>
        <v>0</v>
      </c>
      <c r="H38" s="238">
        <f>'E4-Plan rash. -izdat. po izvor.'!H165</f>
        <v>0</v>
      </c>
      <c r="I38" s="238">
        <f>'E4-Plan rash. -izdat. po izvor.'!I165</f>
        <v>58580</v>
      </c>
      <c r="J38" s="238">
        <f>'E4-Plan rash. -izdat. po izvor.'!J165</f>
        <v>0</v>
      </c>
      <c r="K38" s="238">
        <f>'E4-Plan rash. -izdat. po izvor.'!K165</f>
        <v>32271</v>
      </c>
      <c r="L38" s="239">
        <f>'E4-Plan rash. -izdat. po izvor.'!L165</f>
        <v>27050</v>
      </c>
      <c r="M38" s="238">
        <f>'E4-Plan rash. -izdat. po izvor.'!M165</f>
        <v>0</v>
      </c>
      <c r="N38" s="238">
        <f>'E4-Plan rash. -izdat. po izvor.'!N165</f>
        <v>0</v>
      </c>
      <c r="O38" s="238">
        <f>'E4-Plan rash. -izdat. po izvor.'!O165</f>
        <v>0</v>
      </c>
      <c r="P38" s="238">
        <f>'E4-Plan rash. -izdat. po izvor.'!P32</f>
        <v>0</v>
      </c>
      <c r="Q38" s="238">
        <v>153123</v>
      </c>
      <c r="R38" s="238">
        <f t="shared" si="25"/>
        <v>0</v>
      </c>
      <c r="S38" s="232">
        <f t="shared" ref="S38:S61" si="26">C38*100/Q38</f>
        <v>100</v>
      </c>
    </row>
    <row r="39" spans="1:19" s="212" customFormat="1" ht="13.2" x14ac:dyDescent="0.25">
      <c r="A39" s="237">
        <v>321</v>
      </c>
      <c r="B39" s="226" t="s">
        <v>223</v>
      </c>
      <c r="C39" s="238">
        <f>'E4-Plan rash. -izdat. po izvor.'!C167</f>
        <v>18000</v>
      </c>
      <c r="D39" s="238">
        <f>'E4-Plan rash. -izdat. po izvor.'!D167</f>
        <v>10000</v>
      </c>
      <c r="E39" s="238"/>
      <c r="F39" s="238">
        <f>'E4-Plan rash. -izdat. po izvor.'!F167</f>
        <v>0</v>
      </c>
      <c r="G39" s="238">
        <f>'E4-Plan rash. -izdat. po izvor.'!G167</f>
        <v>0</v>
      </c>
      <c r="H39" s="238">
        <f>'E4-Plan rash. -izdat. po izvor.'!H167</f>
        <v>0</v>
      </c>
      <c r="I39" s="238">
        <f>'E4-Plan rash. -izdat. po izvor.'!I167</f>
        <v>8000</v>
      </c>
      <c r="J39" s="238">
        <f>'E4-Plan rash. -izdat. po izvor.'!J167</f>
        <v>0</v>
      </c>
      <c r="K39" s="238">
        <f>'E4-Plan rash. -izdat. po izvor.'!K167</f>
        <v>0</v>
      </c>
      <c r="L39" s="239">
        <f>'E4-Plan rash. -izdat. po izvor.'!L167</f>
        <v>0</v>
      </c>
      <c r="M39" s="238">
        <f>'E4-Plan rash. -izdat. po izvor.'!M167</f>
        <v>0</v>
      </c>
      <c r="N39" s="238">
        <f>'E4-Plan rash. -izdat. po izvor.'!N167</f>
        <v>0</v>
      </c>
      <c r="O39" s="238">
        <f>'E4-Plan rash. -izdat. po izvor.'!O167</f>
        <v>0</v>
      </c>
      <c r="P39" s="238">
        <f>'E4-Plan rash. -izdat. po izvor.'!P33</f>
        <v>0</v>
      </c>
      <c r="Q39" s="238">
        <v>18000</v>
      </c>
      <c r="R39" s="238">
        <f t="shared" si="25"/>
        <v>0</v>
      </c>
      <c r="S39" s="232">
        <f t="shared" si="26"/>
        <v>100</v>
      </c>
    </row>
    <row r="40" spans="1:19" s="212" customFormat="1" ht="13.2" x14ac:dyDescent="0.25">
      <c r="A40" s="237">
        <v>322</v>
      </c>
      <c r="B40" s="226" t="s">
        <v>230</v>
      </c>
      <c r="C40" s="238">
        <f>'E4-Plan rash. -izdat. po izvor.'!C171</f>
        <v>299000</v>
      </c>
      <c r="D40" s="238">
        <f>'E4-Plan rash. -izdat. po izvor.'!D171</f>
        <v>91000</v>
      </c>
      <c r="E40" s="238"/>
      <c r="F40" s="238">
        <f>'E4-Plan rash. -izdat. po izvor.'!F171</f>
        <v>0</v>
      </c>
      <c r="G40" s="238">
        <f>'E4-Plan rash. -izdat. po izvor.'!G171</f>
        <v>0</v>
      </c>
      <c r="H40" s="238">
        <f>'E4-Plan rash. -izdat. po izvor.'!H171</f>
        <v>0</v>
      </c>
      <c r="I40" s="238">
        <f>'E4-Plan rash. -izdat. po izvor.'!I171</f>
        <v>108000</v>
      </c>
      <c r="J40" s="238">
        <f>'E4-Plan rash. -izdat. po izvor.'!J171</f>
        <v>0</v>
      </c>
      <c r="K40" s="238">
        <f>'E4-Plan rash. -izdat. po izvor.'!K171</f>
        <v>10000</v>
      </c>
      <c r="L40" s="239">
        <f>'E4-Plan rash. -izdat. po izvor.'!L171</f>
        <v>90000</v>
      </c>
      <c r="M40" s="238">
        <f>'E4-Plan rash. -izdat. po izvor.'!M171</f>
        <v>0</v>
      </c>
      <c r="N40" s="238">
        <f>'E4-Plan rash. -izdat. po izvor.'!N171</f>
        <v>0</v>
      </c>
      <c r="O40" s="238">
        <f>'E4-Plan rash. -izdat. po izvor.'!O171</f>
        <v>0</v>
      </c>
      <c r="P40" s="238">
        <f>'E4-Plan rash. -izdat. po izvor.'!P34</f>
        <v>0</v>
      </c>
      <c r="Q40" s="238">
        <v>339000</v>
      </c>
      <c r="R40" s="238">
        <f t="shared" si="25"/>
        <v>-40000</v>
      </c>
      <c r="S40" s="232">
        <f t="shared" si="26"/>
        <v>88.200589970501468</v>
      </c>
    </row>
    <row r="41" spans="1:19" s="212" customFormat="1" ht="13.2" x14ac:dyDescent="0.25">
      <c r="A41" s="237">
        <v>323</v>
      </c>
      <c r="B41" s="226" t="s">
        <v>238</v>
      </c>
      <c r="C41" s="238">
        <f>'E4-Plan rash. -izdat. po izvor.'!C173</f>
        <v>19000</v>
      </c>
      <c r="D41" s="238">
        <f>'E4-Plan rash. -izdat. po izvor.'!D173</f>
        <v>10000</v>
      </c>
      <c r="E41" s="238"/>
      <c r="F41" s="238">
        <f>'E4-Plan rash. -izdat. po izvor.'!F173</f>
        <v>0</v>
      </c>
      <c r="G41" s="238">
        <f>'E4-Plan rash. -izdat. po izvor.'!G173</f>
        <v>0</v>
      </c>
      <c r="H41" s="238">
        <f>'E4-Plan rash. -izdat. po izvor.'!H173</f>
        <v>0</v>
      </c>
      <c r="I41" s="238">
        <f>'E4-Plan rash. -izdat. po izvor.'!I173</f>
        <v>4000</v>
      </c>
      <c r="J41" s="238">
        <f>'E4-Plan rash. -izdat. po izvor.'!J173</f>
        <v>0</v>
      </c>
      <c r="K41" s="238">
        <f>'E4-Plan rash. -izdat. po izvor.'!K173</f>
        <v>0</v>
      </c>
      <c r="L41" s="239">
        <f>'E4-Plan rash. -izdat. po izvor.'!L173</f>
        <v>5000</v>
      </c>
      <c r="M41" s="238">
        <f>'E4-Plan rash. -izdat. po izvor.'!M173</f>
        <v>0</v>
      </c>
      <c r="N41" s="238">
        <f>'E4-Plan rash. -izdat. po izvor.'!N173</f>
        <v>0</v>
      </c>
      <c r="O41" s="238">
        <f>'E4-Plan rash. -izdat. po izvor.'!O173</f>
        <v>0</v>
      </c>
      <c r="P41" s="238">
        <f>'E4-Plan rash. -izdat. po izvor.'!P35</f>
        <v>0</v>
      </c>
      <c r="Q41" s="238">
        <v>19000</v>
      </c>
      <c r="R41" s="238">
        <f t="shared" si="25"/>
        <v>0</v>
      </c>
      <c r="S41" s="232">
        <f t="shared" si="26"/>
        <v>100</v>
      </c>
    </row>
    <row r="42" spans="1:19" s="212" customFormat="1" ht="13.2" x14ac:dyDescent="0.25">
      <c r="A42" s="240">
        <v>422</v>
      </c>
      <c r="B42" s="241" t="s">
        <v>393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4"/>
      <c r="M42" s="243"/>
      <c r="N42" s="243"/>
      <c r="O42" s="243"/>
      <c r="P42" s="243"/>
      <c r="Q42" s="242">
        <v>0</v>
      </c>
      <c r="R42" s="242">
        <f t="shared" si="25"/>
        <v>0</v>
      </c>
      <c r="S42" s="242" t="e">
        <f t="shared" si="26"/>
        <v>#DIV/0!</v>
      </c>
    </row>
    <row r="43" spans="1:19" ht="26.4" x14ac:dyDescent="0.25">
      <c r="A43" s="233" t="s">
        <v>22</v>
      </c>
      <c r="B43" s="234" t="s">
        <v>73</v>
      </c>
      <c r="C43" s="235">
        <f>SUM(C44:C48)</f>
        <v>0</v>
      </c>
      <c r="D43" s="235">
        <f t="shared" ref="D43:N43" si="27">SUM(D44:D48)</f>
        <v>0</v>
      </c>
      <c r="E43" s="235"/>
      <c r="F43" s="235">
        <f t="shared" si="27"/>
        <v>0</v>
      </c>
      <c r="G43" s="235">
        <f t="shared" si="27"/>
        <v>0</v>
      </c>
      <c r="H43" s="235">
        <f t="shared" si="27"/>
        <v>0</v>
      </c>
      <c r="I43" s="235">
        <f t="shared" si="27"/>
        <v>0</v>
      </c>
      <c r="J43" s="235">
        <f t="shared" ref="J43" si="28">SUM(J44:J48)</f>
        <v>0</v>
      </c>
      <c r="K43" s="235">
        <f t="shared" si="27"/>
        <v>0</v>
      </c>
      <c r="L43" s="235">
        <f t="shared" si="27"/>
        <v>0</v>
      </c>
      <c r="M43" s="235">
        <f t="shared" si="27"/>
        <v>0</v>
      </c>
      <c r="N43" s="235">
        <f t="shared" si="27"/>
        <v>0</v>
      </c>
      <c r="O43" s="235">
        <f t="shared" ref="O43:P43" si="29">SUM(O44:O48)</f>
        <v>0</v>
      </c>
      <c r="P43" s="235">
        <f t="shared" si="29"/>
        <v>0</v>
      </c>
      <c r="Q43" s="235">
        <f>SUM(Q44:Q48)</f>
        <v>0</v>
      </c>
      <c r="R43" s="235">
        <f>SUM(R44:R48)</f>
        <v>0</v>
      </c>
      <c r="S43" s="232" t="e">
        <f t="shared" si="26"/>
        <v>#DIV/0!</v>
      </c>
    </row>
    <row r="44" spans="1:19" ht="13.2" x14ac:dyDescent="0.25">
      <c r="A44" s="237">
        <v>311</v>
      </c>
      <c r="B44" s="226" t="s">
        <v>210</v>
      </c>
      <c r="C44" s="238">
        <f>'E4-Plan rash. -izdat. po izvor.'!C191</f>
        <v>0</v>
      </c>
      <c r="D44" s="238">
        <f>'E4-Plan rash. -izdat. po izvor.'!D191</f>
        <v>0</v>
      </c>
      <c r="E44" s="238"/>
      <c r="F44" s="238">
        <f>'E4-Plan rash. -izdat. po izvor.'!F191</f>
        <v>0</v>
      </c>
      <c r="G44" s="238">
        <f>'E4-Plan rash. -izdat. po izvor.'!G191</f>
        <v>0</v>
      </c>
      <c r="H44" s="238">
        <f>'E4-Plan rash. -izdat. po izvor.'!H191</f>
        <v>0</v>
      </c>
      <c r="I44" s="238">
        <f>'E4-Plan rash. -izdat. po izvor.'!I191</f>
        <v>0</v>
      </c>
      <c r="J44" s="238">
        <f>'E4-Plan rash. -izdat. po izvor.'!J191</f>
        <v>0</v>
      </c>
      <c r="K44" s="238">
        <f>'E4-Plan rash. -izdat. po izvor.'!K191</f>
        <v>0</v>
      </c>
      <c r="L44" s="238">
        <f>'E4-Plan rash. -izdat. po izvor.'!L191</f>
        <v>0</v>
      </c>
      <c r="M44" s="238">
        <f>'E4-Plan rash. -izdat. po izvor.'!M191</f>
        <v>0</v>
      </c>
      <c r="N44" s="238">
        <f>'E4-Plan rash. -izdat. po izvor.'!N191</f>
        <v>0</v>
      </c>
      <c r="O44" s="238">
        <f>'E4-Plan rash. -izdat. po izvor.'!O191</f>
        <v>0</v>
      </c>
      <c r="P44" s="238">
        <f>'E4-Plan rash. -izdat. po izvor.'!P190</f>
        <v>0</v>
      </c>
      <c r="Q44" s="238">
        <v>0</v>
      </c>
      <c r="R44" s="238">
        <f>C44-Q44</f>
        <v>0</v>
      </c>
      <c r="S44" s="232" t="e">
        <f t="shared" si="26"/>
        <v>#DIV/0!</v>
      </c>
    </row>
    <row r="45" spans="1:19" ht="13.2" x14ac:dyDescent="0.25">
      <c r="A45" s="237">
        <v>312</v>
      </c>
      <c r="B45" s="226" t="s">
        <v>25</v>
      </c>
      <c r="C45" s="238">
        <f>'E4-Plan rash. -izdat. po izvor.'!C193</f>
        <v>0</v>
      </c>
      <c r="D45" s="238">
        <f>'E4-Plan rash. -izdat. po izvor.'!D193</f>
        <v>0</v>
      </c>
      <c r="E45" s="238"/>
      <c r="F45" s="238">
        <f>'E4-Plan rash. -izdat. po izvor.'!F193</f>
        <v>0</v>
      </c>
      <c r="G45" s="238">
        <f>'E4-Plan rash. -izdat. po izvor.'!G193</f>
        <v>0</v>
      </c>
      <c r="H45" s="238">
        <f>'E4-Plan rash. -izdat. po izvor.'!H193</f>
        <v>0</v>
      </c>
      <c r="I45" s="238">
        <f>'E4-Plan rash. -izdat. po izvor.'!I193</f>
        <v>0</v>
      </c>
      <c r="J45" s="238">
        <f>'E4-Plan rash. -izdat. po izvor.'!J193</f>
        <v>0</v>
      </c>
      <c r="K45" s="238">
        <f>'E4-Plan rash. -izdat. po izvor.'!K193</f>
        <v>0</v>
      </c>
      <c r="L45" s="238">
        <f>'E4-Plan rash. -izdat. po izvor.'!L193</f>
        <v>0</v>
      </c>
      <c r="M45" s="238">
        <f>'E4-Plan rash. -izdat. po izvor.'!M193</f>
        <v>0</v>
      </c>
      <c r="N45" s="238">
        <f>'E4-Plan rash. -izdat. po izvor.'!N193</f>
        <v>0</v>
      </c>
      <c r="O45" s="238">
        <f>'E4-Plan rash. -izdat. po izvor.'!O193</f>
        <v>0</v>
      </c>
      <c r="P45" s="238">
        <f>'E4-Plan rash. -izdat. po izvor.'!P39</f>
        <v>0</v>
      </c>
      <c r="Q45" s="238">
        <v>0</v>
      </c>
      <c r="R45" s="238">
        <f>C45-Q45</f>
        <v>0</v>
      </c>
      <c r="S45" s="232" t="e">
        <f t="shared" si="26"/>
        <v>#DIV/0!</v>
      </c>
    </row>
    <row r="46" spans="1:19" ht="13.2" x14ac:dyDescent="0.25">
      <c r="A46" s="237">
        <v>313</v>
      </c>
      <c r="B46" s="226" t="s">
        <v>217</v>
      </c>
      <c r="C46" s="238">
        <f>'E4-Plan rash. -izdat. po izvor.'!C197</f>
        <v>0</v>
      </c>
      <c r="D46" s="238">
        <f>'E4-Plan rash. -izdat. po izvor.'!D197</f>
        <v>0</v>
      </c>
      <c r="E46" s="238"/>
      <c r="F46" s="238">
        <f>'E4-Plan rash. -izdat. po izvor.'!F197</f>
        <v>0</v>
      </c>
      <c r="G46" s="238">
        <f>'E4-Plan rash. -izdat. po izvor.'!G197</f>
        <v>0</v>
      </c>
      <c r="H46" s="238">
        <f>'E4-Plan rash. -izdat. po izvor.'!H197</f>
        <v>0</v>
      </c>
      <c r="I46" s="238">
        <f>'E4-Plan rash. -izdat. po izvor.'!I197</f>
        <v>0</v>
      </c>
      <c r="J46" s="238">
        <f>'E4-Plan rash. -izdat. po izvor.'!J197</f>
        <v>0</v>
      </c>
      <c r="K46" s="238">
        <f>'E4-Plan rash. -izdat. po izvor.'!K197</f>
        <v>0</v>
      </c>
      <c r="L46" s="238">
        <f>'E4-Plan rash. -izdat. po izvor.'!L197</f>
        <v>0</v>
      </c>
      <c r="M46" s="238">
        <f>'E4-Plan rash. -izdat. po izvor.'!M197</f>
        <v>0</v>
      </c>
      <c r="N46" s="238">
        <f>'E4-Plan rash. -izdat. po izvor.'!N197</f>
        <v>0</v>
      </c>
      <c r="O46" s="238">
        <f>'E4-Plan rash. -izdat. po izvor.'!O197</f>
        <v>0</v>
      </c>
      <c r="P46" s="238">
        <f>'E4-Plan rash. -izdat. po izvor.'!P40</f>
        <v>0</v>
      </c>
      <c r="Q46" s="238">
        <v>0</v>
      </c>
      <c r="R46" s="238">
        <f>C46-Q46</f>
        <v>0</v>
      </c>
      <c r="S46" s="232" t="e">
        <f t="shared" si="26"/>
        <v>#DIV/0!</v>
      </c>
    </row>
    <row r="47" spans="1:19" ht="13.2" x14ac:dyDescent="0.25">
      <c r="A47" s="237">
        <v>321</v>
      </c>
      <c r="B47" s="226" t="s">
        <v>223</v>
      </c>
      <c r="C47" s="238">
        <f>'E4-Plan rash. -izdat. po izvor.'!C202</f>
        <v>0</v>
      </c>
      <c r="D47" s="238">
        <f>'E4-Plan rash. -izdat. po izvor.'!D202</f>
        <v>0</v>
      </c>
      <c r="E47" s="238"/>
      <c r="F47" s="238">
        <f>'E4-Plan rash. -izdat. po izvor.'!F202</f>
        <v>0</v>
      </c>
      <c r="G47" s="238">
        <f>'E4-Plan rash. -izdat. po izvor.'!G202</f>
        <v>0</v>
      </c>
      <c r="H47" s="238">
        <f>'E4-Plan rash. -izdat. po izvor.'!H202</f>
        <v>0</v>
      </c>
      <c r="I47" s="238">
        <f>'E4-Plan rash. -izdat. po izvor.'!I202</f>
        <v>0</v>
      </c>
      <c r="J47" s="238">
        <f>'E4-Plan rash. -izdat. po izvor.'!J202</f>
        <v>0</v>
      </c>
      <c r="K47" s="238">
        <f>'E4-Plan rash. -izdat. po izvor.'!K202</f>
        <v>0</v>
      </c>
      <c r="L47" s="238">
        <f>'E4-Plan rash. -izdat. po izvor.'!L202</f>
        <v>0</v>
      </c>
      <c r="M47" s="238">
        <f>'E4-Plan rash. -izdat. po izvor.'!M202</f>
        <v>0</v>
      </c>
      <c r="N47" s="238">
        <f>'E4-Plan rash. -izdat. po izvor.'!N202</f>
        <v>0</v>
      </c>
      <c r="O47" s="238">
        <f>'E4-Plan rash. -izdat. po izvor.'!O202</f>
        <v>0</v>
      </c>
      <c r="P47" s="238">
        <f>'E4-Plan rash. -izdat. po izvor.'!P41</f>
        <v>0</v>
      </c>
      <c r="Q47" s="238">
        <v>0</v>
      </c>
      <c r="R47" s="238">
        <f>C47-Q47</f>
        <v>0</v>
      </c>
      <c r="S47" s="232" t="e">
        <f t="shared" si="26"/>
        <v>#DIV/0!</v>
      </c>
    </row>
    <row r="48" spans="1:19" ht="13.2" x14ac:dyDescent="0.25">
      <c r="A48" s="237">
        <v>322</v>
      </c>
      <c r="B48" s="226" t="s">
        <v>230</v>
      </c>
      <c r="C48" s="238">
        <f>'E4-Plan rash. -izdat. po izvor.'!C204</f>
        <v>0</v>
      </c>
      <c r="D48" s="238">
        <f>'E4-Plan rash. -izdat. po izvor.'!D204</f>
        <v>0</v>
      </c>
      <c r="E48" s="238"/>
      <c r="F48" s="238">
        <f>'E4-Plan rash. -izdat. po izvor.'!F204</f>
        <v>0</v>
      </c>
      <c r="G48" s="238">
        <f>'E4-Plan rash. -izdat. po izvor.'!G204</f>
        <v>0</v>
      </c>
      <c r="H48" s="238">
        <f>'E4-Plan rash. -izdat. po izvor.'!H204</f>
        <v>0</v>
      </c>
      <c r="I48" s="238">
        <f>'E4-Plan rash. -izdat. po izvor.'!I204</f>
        <v>0</v>
      </c>
      <c r="J48" s="238">
        <f>'E4-Plan rash. -izdat. po izvor.'!J204</f>
        <v>0</v>
      </c>
      <c r="K48" s="238">
        <f>'E4-Plan rash. -izdat. po izvor.'!K204</f>
        <v>0</v>
      </c>
      <c r="L48" s="238">
        <f>'E4-Plan rash. -izdat. po izvor.'!L204</f>
        <v>0</v>
      </c>
      <c r="M48" s="238">
        <f>'E4-Plan rash. -izdat. po izvor.'!M204</f>
        <v>0</v>
      </c>
      <c r="N48" s="238">
        <f>'E4-Plan rash. -izdat. po izvor.'!N204</f>
        <v>0</v>
      </c>
      <c r="O48" s="238">
        <f>'E4-Plan rash. -izdat. po izvor.'!O204</f>
        <v>0</v>
      </c>
      <c r="P48" s="238">
        <f>'E4-Plan rash. -izdat. po izvor.'!P42</f>
        <v>0</v>
      </c>
      <c r="Q48" s="238">
        <v>0</v>
      </c>
      <c r="R48" s="238">
        <f>C48-Q48</f>
        <v>0</v>
      </c>
      <c r="S48" s="232" t="e">
        <f t="shared" si="26"/>
        <v>#DIV/0!</v>
      </c>
    </row>
    <row r="49" spans="1:19" ht="39.6" x14ac:dyDescent="0.25">
      <c r="A49" s="228" t="s">
        <v>20</v>
      </c>
      <c r="B49" s="229" t="s">
        <v>74</v>
      </c>
      <c r="C49" s="245">
        <f>C50+C59</f>
        <v>4145475</v>
      </c>
      <c r="D49" s="245">
        <f>D50+D59</f>
        <v>0</v>
      </c>
      <c r="E49" s="245"/>
      <c r="F49" s="245">
        <f>F50+F59</f>
        <v>3000000</v>
      </c>
      <c r="G49" s="245">
        <f>G50++G59</f>
        <v>0</v>
      </c>
      <c r="H49" s="245">
        <f t="shared" ref="H49:R49" si="30">H50++H59</f>
        <v>0</v>
      </c>
      <c r="I49" s="245">
        <f t="shared" si="30"/>
        <v>859740</v>
      </c>
      <c r="J49" s="245">
        <f t="shared" si="30"/>
        <v>0</v>
      </c>
      <c r="K49" s="245">
        <f t="shared" si="30"/>
        <v>0</v>
      </c>
      <c r="L49" s="245">
        <f t="shared" si="30"/>
        <v>65615</v>
      </c>
      <c r="M49" s="245">
        <f t="shared" si="30"/>
        <v>102520</v>
      </c>
      <c r="N49" s="245">
        <f t="shared" si="30"/>
        <v>117600</v>
      </c>
      <c r="O49" s="245">
        <f t="shared" si="30"/>
        <v>0</v>
      </c>
      <c r="P49" s="245">
        <f t="shared" si="30"/>
        <v>0</v>
      </c>
      <c r="Q49" s="245">
        <f t="shared" si="30"/>
        <v>3801914</v>
      </c>
      <c r="R49" s="245">
        <f t="shared" si="30"/>
        <v>343561</v>
      </c>
      <c r="S49" s="232">
        <f t="shared" si="26"/>
        <v>109.03652739120348</v>
      </c>
    </row>
    <row r="50" spans="1:19" ht="26.4" x14ac:dyDescent="0.25">
      <c r="A50" s="233" t="s">
        <v>75</v>
      </c>
      <c r="B50" s="234" t="s">
        <v>88</v>
      </c>
      <c r="C50" s="235">
        <f>SUM(C51:C58)</f>
        <v>3205475</v>
      </c>
      <c r="D50" s="235">
        <f t="shared" ref="D50:N50" si="31">SUM(D51:D58)</f>
        <v>0</v>
      </c>
      <c r="E50" s="235"/>
      <c r="F50" s="235">
        <f t="shared" si="31"/>
        <v>2060000</v>
      </c>
      <c r="G50" s="235">
        <f t="shared" si="31"/>
        <v>0</v>
      </c>
      <c r="H50" s="235">
        <f t="shared" si="31"/>
        <v>0</v>
      </c>
      <c r="I50" s="235">
        <f t="shared" si="31"/>
        <v>859740</v>
      </c>
      <c r="J50" s="235">
        <f t="shared" ref="J50" si="32">SUM(J51:J58)</f>
        <v>0</v>
      </c>
      <c r="K50" s="235">
        <f t="shared" si="31"/>
        <v>0</v>
      </c>
      <c r="L50" s="235">
        <f t="shared" si="31"/>
        <v>65615</v>
      </c>
      <c r="M50" s="235">
        <f t="shared" si="31"/>
        <v>102520</v>
      </c>
      <c r="N50" s="235">
        <f t="shared" si="31"/>
        <v>117600</v>
      </c>
      <c r="O50" s="235">
        <f t="shared" ref="O50:P50" si="33">SUM(O51:O58)</f>
        <v>0</v>
      </c>
      <c r="P50" s="235">
        <f t="shared" si="33"/>
        <v>0</v>
      </c>
      <c r="Q50" s="235">
        <f>SUM(Q51:Q58)</f>
        <v>2861914</v>
      </c>
      <c r="R50" s="235">
        <f>SUM(R51:R58)</f>
        <v>343561</v>
      </c>
      <c r="S50" s="232">
        <f t="shared" si="26"/>
        <v>112.00458853760107</v>
      </c>
    </row>
    <row r="51" spans="1:19" ht="26.4" x14ac:dyDescent="0.25">
      <c r="A51" s="237">
        <v>322</v>
      </c>
      <c r="B51" s="226" t="s">
        <v>387</v>
      </c>
      <c r="C51" s="238">
        <f>'E4-Plan rash. -izdat. po izvor.'!C210</f>
        <v>660255</v>
      </c>
      <c r="D51" s="238">
        <f>'E4-Plan rash. -izdat. po izvor.'!D210</f>
        <v>0</v>
      </c>
      <c r="E51" s="238"/>
      <c r="F51" s="238">
        <f>'E4-Plan rash. -izdat. po izvor.'!F210</f>
        <v>446035</v>
      </c>
      <c r="G51" s="238">
        <f>'E4-Plan rash. -izdat. po izvor.'!G210</f>
        <v>0</v>
      </c>
      <c r="H51" s="238">
        <f>'E4-Plan rash. -izdat. po izvor.'!H210</f>
        <v>0</v>
      </c>
      <c r="I51" s="238">
        <f>'E4-Plan rash. -izdat. po izvor.'!I210</f>
        <v>208070</v>
      </c>
      <c r="J51" s="238">
        <f>'E4-Plan rash. -izdat. po izvor.'!J210</f>
        <v>0</v>
      </c>
      <c r="K51" s="238">
        <f>'E4-Plan rash. -izdat. po izvor.'!K210</f>
        <v>0</v>
      </c>
      <c r="L51" s="238">
        <f>'E4-Plan rash. -izdat. po izvor.'!L210</f>
        <v>0</v>
      </c>
      <c r="M51" s="238">
        <f>'E4-Plan rash. -izdat. po izvor.'!M210</f>
        <v>6150</v>
      </c>
      <c r="N51" s="238">
        <f>'E4-Plan rash. -izdat. po izvor.'!N210</f>
        <v>0</v>
      </c>
      <c r="O51" s="238">
        <f>'E4-Plan rash. -izdat. po izvor.'!O210</f>
        <v>0</v>
      </c>
      <c r="P51" s="238">
        <f>'E4-Plan rash. -izdat. po izvor.'!P45</f>
        <v>0</v>
      </c>
      <c r="Q51" s="238">
        <v>501035</v>
      </c>
      <c r="R51" s="238">
        <f t="shared" ref="R51:R58" si="34">C51-Q51</f>
        <v>159220</v>
      </c>
      <c r="S51" s="232">
        <f t="shared" si="26"/>
        <v>131.77821908649096</v>
      </c>
    </row>
    <row r="52" spans="1:19" ht="26.4" x14ac:dyDescent="0.25">
      <c r="A52" s="237">
        <v>323</v>
      </c>
      <c r="B52" s="226" t="s">
        <v>388</v>
      </c>
      <c r="C52" s="238">
        <f>'E4-Plan rash. -izdat. po izvor.'!C213</f>
        <v>1265798</v>
      </c>
      <c r="D52" s="238">
        <f>'E4-Plan rash. -izdat. po izvor.'!D213</f>
        <v>0</v>
      </c>
      <c r="E52" s="238"/>
      <c r="F52" s="238">
        <f>'E4-Plan rash. -izdat. po izvor.'!F213</f>
        <v>802913</v>
      </c>
      <c r="G52" s="238">
        <f>'E4-Plan rash. -izdat. po izvor.'!G213</f>
        <v>0</v>
      </c>
      <c r="H52" s="238">
        <f>'E4-Plan rash. -izdat. po izvor.'!H213</f>
        <v>0</v>
      </c>
      <c r="I52" s="238">
        <f>'E4-Plan rash. -izdat. po izvor.'!I213</f>
        <v>279670</v>
      </c>
      <c r="J52" s="238">
        <f>'E4-Plan rash. -izdat. po izvor.'!J213</f>
        <v>0</v>
      </c>
      <c r="K52" s="238">
        <f>'E4-Plan rash. -izdat. po izvor.'!K213</f>
        <v>0</v>
      </c>
      <c r="L52" s="238">
        <f>'E4-Plan rash. -izdat. po izvor.'!L213</f>
        <v>65615</v>
      </c>
      <c r="M52" s="238">
        <f>'E4-Plan rash. -izdat. po izvor.'!M213</f>
        <v>0</v>
      </c>
      <c r="N52" s="238">
        <f>'E4-Plan rash. -izdat. po izvor.'!N213</f>
        <v>117600</v>
      </c>
      <c r="O52" s="238">
        <f>'E4-Plan rash. -izdat. po izvor.'!O213</f>
        <v>0</v>
      </c>
      <c r="P52" s="238">
        <f>'E4-Plan rash. -izdat. po izvor.'!P47</f>
        <v>0</v>
      </c>
      <c r="Q52" s="238">
        <v>1122577</v>
      </c>
      <c r="R52" s="238">
        <f t="shared" si="34"/>
        <v>143221</v>
      </c>
      <c r="S52" s="232">
        <f t="shared" si="26"/>
        <v>112.75823395633439</v>
      </c>
    </row>
    <row r="53" spans="1:19" ht="13.2" x14ac:dyDescent="0.25">
      <c r="A53" s="237">
        <v>412</v>
      </c>
      <c r="B53" s="226" t="s">
        <v>401</v>
      </c>
      <c r="C53" s="238">
        <f>'E4-Plan rash. -izdat. po izvor.'!C216</f>
        <v>4532</v>
      </c>
      <c r="D53" s="238">
        <f>'E4-Plan rash. -izdat. po izvor.'!D216</f>
        <v>0</v>
      </c>
      <c r="E53" s="238"/>
      <c r="F53" s="238">
        <f>'E4-Plan rash. -izdat. po izvor.'!F216</f>
        <v>2032</v>
      </c>
      <c r="G53" s="238">
        <f>'E4-Plan rash. -izdat. po izvor.'!G216</f>
        <v>0</v>
      </c>
      <c r="H53" s="238">
        <f>'E4-Plan rash. -izdat. po izvor.'!H216</f>
        <v>0</v>
      </c>
      <c r="I53" s="238">
        <f>'E4-Plan rash. -izdat. po izvor.'!I216</f>
        <v>2500</v>
      </c>
      <c r="J53" s="238">
        <f>'E4-Plan rash. -izdat. po izvor.'!J216</f>
        <v>0</v>
      </c>
      <c r="K53" s="238">
        <f>'E4-Plan rash. -izdat. po izvor.'!K216</f>
        <v>0</v>
      </c>
      <c r="L53" s="238">
        <f>'E4-Plan rash. -izdat. po izvor.'!L216</f>
        <v>0</v>
      </c>
      <c r="M53" s="238">
        <f>'E4-Plan rash. -izdat. po izvor.'!M216</f>
        <v>0</v>
      </c>
      <c r="N53" s="238">
        <f>'E4-Plan rash. -izdat. po izvor.'!N216</f>
        <v>0</v>
      </c>
      <c r="O53" s="238">
        <f>'E4-Plan rash. -izdat. po izvor.'!O216</f>
        <v>0</v>
      </c>
      <c r="P53" s="238">
        <f>'E4-Plan rash. -izdat. po izvor.'!P48</f>
        <v>0</v>
      </c>
      <c r="Q53" s="238">
        <v>4532</v>
      </c>
      <c r="R53" s="238">
        <f t="shared" si="34"/>
        <v>0</v>
      </c>
      <c r="S53" s="232">
        <f t="shared" si="26"/>
        <v>100</v>
      </c>
    </row>
    <row r="54" spans="1:19" ht="13.2" x14ac:dyDescent="0.25">
      <c r="A54" s="237">
        <v>422</v>
      </c>
      <c r="B54" s="226" t="s">
        <v>316</v>
      </c>
      <c r="C54" s="238">
        <f>'E4-Plan rash. -izdat. po izvor.'!C223</f>
        <v>1274890</v>
      </c>
      <c r="D54" s="238">
        <f>'E4-Plan rash. -izdat. po izvor.'!D223</f>
        <v>0</v>
      </c>
      <c r="E54" s="238"/>
      <c r="F54" s="238">
        <f>'E4-Plan rash. -izdat. po izvor.'!F223</f>
        <v>809020</v>
      </c>
      <c r="G54" s="238">
        <f>'E4-Plan rash. -izdat. po izvor.'!G223</f>
        <v>0</v>
      </c>
      <c r="H54" s="238">
        <f>'E4-Plan rash. -izdat. po izvor.'!H223</f>
        <v>0</v>
      </c>
      <c r="I54" s="238">
        <f>'E4-Plan rash. -izdat. po izvor.'!I223</f>
        <v>369500</v>
      </c>
      <c r="J54" s="238">
        <f>'E4-Plan rash. -izdat. po izvor.'!J223</f>
        <v>0</v>
      </c>
      <c r="K54" s="238">
        <f>'E4-Plan rash. -izdat. po izvor.'!K223</f>
        <v>0</v>
      </c>
      <c r="L54" s="238">
        <f>'E4-Plan rash. -izdat. po izvor.'!L223</f>
        <v>0</v>
      </c>
      <c r="M54" s="239">
        <f>'E4-Plan rash. -izdat. po izvor.'!M223</f>
        <v>96370</v>
      </c>
      <c r="N54" s="238">
        <f>'E4-Plan rash. -izdat. po izvor.'!N223</f>
        <v>0</v>
      </c>
      <c r="O54" s="238">
        <f>'E4-Plan rash. -izdat. po izvor.'!O223</f>
        <v>0</v>
      </c>
      <c r="P54" s="238">
        <f>'E4-Plan rash. -izdat. po izvor.'!P49</f>
        <v>0</v>
      </c>
      <c r="Q54" s="238">
        <v>1233770</v>
      </c>
      <c r="R54" s="238">
        <f t="shared" si="34"/>
        <v>41120</v>
      </c>
      <c r="S54" s="232">
        <f t="shared" si="26"/>
        <v>103.33287403648978</v>
      </c>
    </row>
    <row r="55" spans="1:19" ht="13.2" x14ac:dyDescent="0.25">
      <c r="A55" s="237">
        <v>423</v>
      </c>
      <c r="B55" s="226" t="s">
        <v>84</v>
      </c>
      <c r="C55" s="238">
        <f>'E4-Plan rash. -izdat. po izvor.'!C225</f>
        <v>0</v>
      </c>
      <c r="D55" s="238">
        <f>'E4-Plan rash. -izdat. po izvor.'!D225</f>
        <v>0</v>
      </c>
      <c r="E55" s="238"/>
      <c r="F55" s="238">
        <f>'E4-Plan rash. -izdat. po izvor.'!F225</f>
        <v>0</v>
      </c>
      <c r="G55" s="238">
        <f>'E4-Plan rash. -izdat. po izvor.'!G225</f>
        <v>0</v>
      </c>
      <c r="H55" s="238">
        <f>'E4-Plan rash. -izdat. po izvor.'!H225</f>
        <v>0</v>
      </c>
      <c r="I55" s="238">
        <f>'E4-Plan rash. -izdat. po izvor.'!I225</f>
        <v>0</v>
      </c>
      <c r="J55" s="238">
        <f>'E4-Plan rash. -izdat. po izvor.'!J225</f>
        <v>0</v>
      </c>
      <c r="K55" s="238">
        <f>'E4-Plan rash. -izdat. po izvor.'!K225</f>
        <v>0</v>
      </c>
      <c r="L55" s="238">
        <f>'E4-Plan rash. -izdat. po izvor.'!L225</f>
        <v>0</v>
      </c>
      <c r="M55" s="238">
        <f>'E4-Plan rash. -izdat. po izvor.'!M225</f>
        <v>0</v>
      </c>
      <c r="N55" s="238">
        <f>'E4-Plan rash. -izdat. po izvor.'!N225</f>
        <v>0</v>
      </c>
      <c r="O55" s="238">
        <f>'E4-Plan rash. -izdat. po izvor.'!O225</f>
        <v>0</v>
      </c>
      <c r="P55" s="238">
        <f>'E4-Plan rash. -izdat. po izvor.'!P51</f>
        <v>0</v>
      </c>
      <c r="Q55" s="238">
        <v>0</v>
      </c>
      <c r="R55" s="238">
        <f t="shared" si="34"/>
        <v>0</v>
      </c>
      <c r="S55" s="232" t="e">
        <f t="shared" si="26"/>
        <v>#DIV/0!</v>
      </c>
    </row>
    <row r="56" spans="1:19" ht="26.4" x14ac:dyDescent="0.25">
      <c r="A56" s="237">
        <v>426</v>
      </c>
      <c r="B56" s="226" t="s">
        <v>339</v>
      </c>
      <c r="C56" s="238">
        <f>'E4-Plan rash. -izdat. po izvor.'!C228</f>
        <v>0</v>
      </c>
      <c r="D56" s="238">
        <f>'E4-Plan rash. -izdat. po izvor.'!D228</f>
        <v>0</v>
      </c>
      <c r="E56" s="238"/>
      <c r="F56" s="238">
        <f>'E4-Plan rash. -izdat. po izvor.'!F228</f>
        <v>0</v>
      </c>
      <c r="G56" s="238">
        <f>'E4-Plan rash. -izdat. po izvor.'!G228</f>
        <v>0</v>
      </c>
      <c r="H56" s="238">
        <f>'E4-Plan rash. -izdat. po izvor.'!H228</f>
        <v>0</v>
      </c>
      <c r="I56" s="238">
        <f>'E4-Plan rash. -izdat. po izvor.'!I228</f>
        <v>0</v>
      </c>
      <c r="J56" s="238">
        <f>'E4-Plan rash. -izdat. po izvor.'!J228</f>
        <v>0</v>
      </c>
      <c r="K56" s="238">
        <f>'E4-Plan rash. -izdat. po izvor.'!K228</f>
        <v>0</v>
      </c>
      <c r="L56" s="238">
        <f>'E4-Plan rash. -izdat. po izvor.'!L228</f>
        <v>0</v>
      </c>
      <c r="M56" s="238">
        <f>'E4-Plan rash. -izdat. po izvor.'!M228</f>
        <v>0</v>
      </c>
      <c r="N56" s="238">
        <f>'E4-Plan rash. -izdat. po izvor.'!N228</f>
        <v>0</v>
      </c>
      <c r="O56" s="238">
        <f>'E4-Plan rash. -izdat. po izvor.'!O228</f>
        <v>0</v>
      </c>
      <c r="P56" s="238">
        <f>'E4-Plan rash. -izdat. po izvor.'!P52</f>
        <v>0</v>
      </c>
      <c r="Q56" s="238">
        <v>0</v>
      </c>
      <c r="R56" s="238">
        <f t="shared" si="34"/>
        <v>0</v>
      </c>
      <c r="S56" s="232" t="e">
        <f t="shared" si="26"/>
        <v>#DIV/0!</v>
      </c>
    </row>
    <row r="57" spans="1:19" ht="26.4" x14ac:dyDescent="0.25">
      <c r="A57" s="237">
        <v>451</v>
      </c>
      <c r="B57" s="226" t="s">
        <v>400</v>
      </c>
      <c r="C57" s="238">
        <f>'E4-Plan rash. -izdat. po izvor.'!C231</f>
        <v>0</v>
      </c>
      <c r="D57" s="238">
        <f>'E4-Plan rash. -izdat. po izvor.'!D231</f>
        <v>0</v>
      </c>
      <c r="E57" s="238"/>
      <c r="F57" s="238">
        <f>'E4-Plan rash. -izdat. po izvor.'!F231</f>
        <v>0</v>
      </c>
      <c r="G57" s="238">
        <f>'E4-Plan rash. -izdat. po izvor.'!G231</f>
        <v>0</v>
      </c>
      <c r="H57" s="238">
        <f>'E4-Plan rash. -izdat. po izvor.'!H231</f>
        <v>0</v>
      </c>
      <c r="I57" s="238">
        <f>'E4-Plan rash. -izdat. po izvor.'!I231</f>
        <v>0</v>
      </c>
      <c r="J57" s="238">
        <f>'E4-Plan rash. -izdat. po izvor.'!J231</f>
        <v>0</v>
      </c>
      <c r="K57" s="238">
        <f>'E4-Plan rash. -izdat. po izvor.'!K231</f>
        <v>0</v>
      </c>
      <c r="L57" s="238">
        <f>'E4-Plan rash. -izdat. po izvor.'!L231</f>
        <v>0</v>
      </c>
      <c r="M57" s="238">
        <f>'E4-Plan rash. -izdat. po izvor.'!M231</f>
        <v>0</v>
      </c>
      <c r="N57" s="238">
        <f>'E4-Plan rash. -izdat. po izvor.'!N231</f>
        <v>0</v>
      </c>
      <c r="O57" s="238">
        <f>'E4-Plan rash. -izdat. po izvor.'!O231</f>
        <v>0</v>
      </c>
      <c r="P57" s="238">
        <f>'E4-Plan rash. -izdat. po izvor.'!P52</f>
        <v>0</v>
      </c>
      <c r="Q57" s="238">
        <v>0</v>
      </c>
      <c r="R57" s="238">
        <f t="shared" ref="R57" si="35">C57-Q57</f>
        <v>0</v>
      </c>
      <c r="S57" s="232" t="e">
        <f t="shared" ref="S57" si="36">C57*100/Q57</f>
        <v>#DIV/0!</v>
      </c>
    </row>
    <row r="58" spans="1:19" ht="26.4" x14ac:dyDescent="0.25">
      <c r="A58" s="237">
        <v>453</v>
      </c>
      <c r="B58" s="226" t="s">
        <v>394</v>
      </c>
      <c r="C58" s="238">
        <f>'E4-Plan rash. -izdat. po izvor.'!C232</f>
        <v>0</v>
      </c>
      <c r="D58" s="238">
        <f>'E4-Plan rash. -izdat. po izvor.'!D232</f>
        <v>0</v>
      </c>
      <c r="E58" s="238"/>
      <c r="F58" s="238">
        <f>'E4-Plan rash. -izdat. po izvor.'!F232</f>
        <v>0</v>
      </c>
      <c r="G58" s="238">
        <f>'E4-Plan rash. -izdat. po izvor.'!G232</f>
        <v>0</v>
      </c>
      <c r="H58" s="238">
        <f>'E4-Plan rash. -izdat. po izvor.'!H232</f>
        <v>0</v>
      </c>
      <c r="I58" s="238">
        <f>'E4-Plan rash. -izdat. po izvor.'!I232</f>
        <v>0</v>
      </c>
      <c r="J58" s="238">
        <f>'E4-Plan rash. -izdat. po izvor.'!J232</f>
        <v>0</v>
      </c>
      <c r="K58" s="238">
        <f>'E4-Plan rash. -izdat. po izvor.'!K232</f>
        <v>0</v>
      </c>
      <c r="L58" s="238">
        <f>'E4-Plan rash. -izdat. po izvor.'!L232</f>
        <v>0</v>
      </c>
      <c r="M58" s="238">
        <f>'E4-Plan rash. -izdat. po izvor.'!M232</f>
        <v>0</v>
      </c>
      <c r="N58" s="238">
        <f>'E4-Plan rash. -izdat. po izvor.'!N232</f>
        <v>0</v>
      </c>
      <c r="O58" s="238">
        <f>'E4-Plan rash. -izdat. po izvor.'!O232</f>
        <v>0</v>
      </c>
      <c r="P58" s="238">
        <f>'E4-Plan rash. -izdat. po izvor.'!P53</f>
        <v>0</v>
      </c>
      <c r="Q58" s="238">
        <v>0</v>
      </c>
      <c r="R58" s="238">
        <f t="shared" si="34"/>
        <v>0</v>
      </c>
      <c r="S58" s="232" t="e">
        <f t="shared" si="26"/>
        <v>#DIV/0!</v>
      </c>
    </row>
    <row r="59" spans="1:19" s="212" customFormat="1" ht="13.2" x14ac:dyDescent="0.25">
      <c r="A59" s="233" t="s">
        <v>75</v>
      </c>
      <c r="B59" s="234" t="s">
        <v>89</v>
      </c>
      <c r="C59" s="235">
        <f>C60</f>
        <v>940000</v>
      </c>
      <c r="D59" s="235">
        <f t="shared" ref="D59:P59" si="37">D60</f>
        <v>0</v>
      </c>
      <c r="E59" s="235"/>
      <c r="F59" s="235">
        <f t="shared" si="37"/>
        <v>940000</v>
      </c>
      <c r="G59" s="235">
        <f t="shared" si="37"/>
        <v>0</v>
      </c>
      <c r="H59" s="235">
        <f t="shared" si="37"/>
        <v>0</v>
      </c>
      <c r="I59" s="235">
        <f t="shared" si="37"/>
        <v>0</v>
      </c>
      <c r="J59" s="235">
        <f t="shared" si="37"/>
        <v>0</v>
      </c>
      <c r="K59" s="235">
        <f t="shared" si="37"/>
        <v>0</v>
      </c>
      <c r="L59" s="236">
        <f t="shared" si="37"/>
        <v>0</v>
      </c>
      <c r="M59" s="236">
        <f t="shared" si="37"/>
        <v>0</v>
      </c>
      <c r="N59" s="236">
        <f t="shared" si="37"/>
        <v>0</v>
      </c>
      <c r="O59" s="235">
        <f t="shared" si="37"/>
        <v>0</v>
      </c>
      <c r="P59" s="235">
        <f t="shared" si="37"/>
        <v>0</v>
      </c>
      <c r="Q59" s="235">
        <f>SUM(Q60:Q60)</f>
        <v>940000</v>
      </c>
      <c r="R59" s="235">
        <f>SUM(R60:R60)</f>
        <v>0</v>
      </c>
      <c r="S59" s="232">
        <f t="shared" si="26"/>
        <v>100</v>
      </c>
    </row>
    <row r="60" spans="1:19" ht="27" thickBot="1" x14ac:dyDescent="0.3">
      <c r="A60" s="246">
        <v>423</v>
      </c>
      <c r="B60" s="247" t="s">
        <v>90</v>
      </c>
      <c r="C60" s="248">
        <f>'E4-Plan rash. -izdat. po izvor.'!C235</f>
        <v>940000</v>
      </c>
      <c r="D60" s="248">
        <f>'E4-Plan rash. -izdat. po izvor.'!D235</f>
        <v>0</v>
      </c>
      <c r="E60" s="248"/>
      <c r="F60" s="248">
        <f>'E4-Plan rash. -izdat. po izvor.'!F235</f>
        <v>940000</v>
      </c>
      <c r="G60" s="248">
        <f>'E4-Plan rash. -izdat. po izvor.'!G235</f>
        <v>0</v>
      </c>
      <c r="H60" s="248">
        <f>'E4-Plan rash. -izdat. po izvor.'!H235</f>
        <v>0</v>
      </c>
      <c r="I60" s="248">
        <f>'E4-Plan rash. -izdat. po izvor.'!I235</f>
        <v>0</v>
      </c>
      <c r="J60" s="248">
        <f>'E4-Plan rash. -izdat. po izvor.'!J235</f>
        <v>0</v>
      </c>
      <c r="K60" s="248">
        <f>'E4-Plan rash. -izdat. po izvor.'!K235</f>
        <v>0</v>
      </c>
      <c r="L60" s="249">
        <f>'E4-Plan rash. -izdat. po izvor.'!L235</f>
        <v>0</v>
      </c>
      <c r="M60" s="249">
        <f>'E4-Plan rash. -izdat. po izvor.'!M235</f>
        <v>0</v>
      </c>
      <c r="N60" s="249">
        <f>'E4-Plan rash. -izdat. po izvor.'!N235</f>
        <v>0</v>
      </c>
      <c r="O60" s="248">
        <f>'E4-Plan rash. -izdat. po izvor.'!O235</f>
        <v>0</v>
      </c>
      <c r="P60" s="238">
        <f>'E4-Plan rash. -izdat. po izvor.'!P66</f>
        <v>0</v>
      </c>
      <c r="Q60" s="238">
        <v>940000</v>
      </c>
      <c r="R60" s="238">
        <f>C60-Q60</f>
        <v>0</v>
      </c>
      <c r="S60" s="232">
        <f t="shared" si="26"/>
        <v>100</v>
      </c>
    </row>
    <row r="61" spans="1:19" ht="13.8" thickBot="1" x14ac:dyDescent="0.3">
      <c r="A61" s="250"/>
      <c r="B61" s="251" t="s">
        <v>91</v>
      </c>
      <c r="C61" s="252">
        <f t="shared" ref="C61:R61" si="38">C7+C34+C49</f>
        <v>60961504.810000002</v>
      </c>
      <c r="D61" s="252">
        <f t="shared" si="38"/>
        <v>2521000</v>
      </c>
      <c r="E61" s="252">
        <f t="shared" si="38"/>
        <v>999000</v>
      </c>
      <c r="F61" s="252">
        <f t="shared" si="38"/>
        <v>3000000</v>
      </c>
      <c r="G61" s="252">
        <f t="shared" si="38"/>
        <v>269917</v>
      </c>
      <c r="H61" s="252">
        <f t="shared" si="38"/>
        <v>1400000</v>
      </c>
      <c r="I61" s="252">
        <f t="shared" si="38"/>
        <v>3035000</v>
      </c>
      <c r="J61" s="252">
        <f t="shared" si="38"/>
        <v>1070493.45</v>
      </c>
      <c r="K61" s="252">
        <f t="shared" si="38"/>
        <v>46714326</v>
      </c>
      <c r="L61" s="252">
        <f t="shared" si="38"/>
        <v>1454030</v>
      </c>
      <c r="M61" s="252">
        <f t="shared" si="38"/>
        <v>123450</v>
      </c>
      <c r="N61" s="252">
        <f t="shared" si="38"/>
        <v>267600</v>
      </c>
      <c r="O61" s="252">
        <f t="shared" si="38"/>
        <v>0</v>
      </c>
      <c r="P61" s="252">
        <f t="shared" si="38"/>
        <v>106688.36</v>
      </c>
      <c r="Q61" s="252">
        <f t="shared" si="38"/>
        <v>60206473.810000002</v>
      </c>
      <c r="R61" s="252">
        <f t="shared" si="38"/>
        <v>755031</v>
      </c>
      <c r="S61" s="232">
        <f t="shared" si="26"/>
        <v>101.25406945834884</v>
      </c>
    </row>
    <row r="62" spans="1:19" x14ac:dyDescent="0.25">
      <c r="B62" s="253"/>
    </row>
  </sheetData>
  <mergeCells count="2">
    <mergeCell ref="A1:P1"/>
    <mergeCell ref="D3:F3"/>
  </mergeCells>
  <printOptions horizontalCentered="1"/>
  <pageMargins left="0.11811023622047245" right="0" top="0.23622047244094491" bottom="0.19685039370078741" header="0.11811023622047245" footer="0.11811023622047245"/>
  <pageSetup paperSize="9" scale="80" firstPageNumber="3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5"/>
  <sheetViews>
    <sheetView zoomScaleNormal="100" workbookViewId="0">
      <pane xSplit="2" ySplit="4" topLeftCell="J47" activePane="bottomRight" state="frozen"/>
      <selection pane="topRight" activeCell="W1" sqref="W1"/>
      <selection pane="bottomLeft" activeCell="A149" sqref="A149"/>
      <selection pane="bottomRight" activeCell="P23" sqref="P23"/>
    </sheetView>
  </sheetViews>
  <sheetFormatPr defaultColWidth="8.88671875" defaultRowHeight="12.6" x14ac:dyDescent="0.25"/>
  <cols>
    <col min="1" max="1" width="6.44140625" style="314" customWidth="1"/>
    <col min="2" max="2" width="32.44140625" style="315" customWidth="1"/>
    <col min="3" max="3" width="12.88671875" style="316" customWidth="1"/>
    <col min="4" max="4" width="11.5546875" style="316" customWidth="1"/>
    <col min="5" max="5" width="12.44140625" style="316" customWidth="1"/>
    <col min="6" max="6" width="10.88671875" style="316" customWidth="1"/>
    <col min="7" max="7" width="12.44140625" style="316" customWidth="1"/>
    <col min="8" max="8" width="12.5546875" style="316" customWidth="1"/>
    <col min="9" max="9" width="13" style="316" customWidth="1"/>
    <col min="10" max="10" width="11.5546875" style="316" customWidth="1"/>
    <col min="11" max="11" width="7.5546875" style="316" customWidth="1"/>
    <col min="12" max="12" width="10.5546875" style="316" customWidth="1"/>
    <col min="13" max="13" width="5.88671875" style="316" customWidth="1"/>
    <col min="14" max="14" width="6.5546875" style="316" customWidth="1"/>
    <col min="15" max="15" width="13.109375" style="269" customWidth="1"/>
    <col min="16" max="16" width="12.44140625" style="269" customWidth="1"/>
    <col min="17" max="17" width="11.5546875" style="269" bestFit="1" customWidth="1"/>
    <col min="18" max="18" width="10.109375" style="269" bestFit="1" customWidth="1"/>
    <col min="19" max="20" width="11.5546875" style="269" bestFit="1" customWidth="1"/>
    <col min="21" max="21" width="12.5546875" style="269" bestFit="1" customWidth="1"/>
    <col min="22" max="22" width="11.5546875" style="269" customWidth="1"/>
    <col min="23" max="23" width="8.88671875" style="269"/>
    <col min="24" max="24" width="10.44140625" style="269" customWidth="1"/>
    <col min="25" max="25" width="5.44140625" style="269" customWidth="1"/>
    <col min="26" max="26" width="7.5546875" style="269" customWidth="1"/>
    <col min="27" max="16384" width="8.88671875" style="269"/>
  </cols>
  <sheetData>
    <row r="1" spans="1:26" ht="24" customHeight="1" x14ac:dyDescent="0.25">
      <c r="A1" s="604" t="s">
        <v>14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26" s="271" customFormat="1" ht="6.6" customHeight="1" thickBot="1" x14ac:dyDescent="0.3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6" s="277" customFormat="1" ht="60" customHeight="1" thickBot="1" x14ac:dyDescent="0.3">
      <c r="A3" s="272" t="s">
        <v>15</v>
      </c>
      <c r="B3" s="273" t="s">
        <v>16</v>
      </c>
      <c r="C3" s="423" t="s">
        <v>404</v>
      </c>
      <c r="D3" s="605" t="s">
        <v>4</v>
      </c>
      <c r="E3" s="605"/>
      <c r="F3" s="274"/>
      <c r="G3" s="274"/>
      <c r="H3" s="274" t="s">
        <v>5</v>
      </c>
      <c r="I3" s="274" t="s">
        <v>6</v>
      </c>
      <c r="J3" s="274" t="s">
        <v>7</v>
      </c>
      <c r="K3" s="274" t="s">
        <v>17</v>
      </c>
      <c r="L3" s="274" t="s">
        <v>8</v>
      </c>
      <c r="M3" s="274" t="s">
        <v>9</v>
      </c>
      <c r="N3" s="274" t="s">
        <v>405</v>
      </c>
      <c r="O3" s="424" t="s">
        <v>429</v>
      </c>
      <c r="P3" s="606" t="s">
        <v>4</v>
      </c>
      <c r="Q3" s="606"/>
      <c r="R3" s="275"/>
      <c r="S3" s="275"/>
      <c r="T3" s="275" t="s">
        <v>5</v>
      </c>
      <c r="U3" s="275" t="s">
        <v>6</v>
      </c>
      <c r="V3" s="275" t="s">
        <v>7</v>
      </c>
      <c r="W3" s="275" t="s">
        <v>17</v>
      </c>
      <c r="X3" s="275" t="s">
        <v>8</v>
      </c>
      <c r="Y3" s="276" t="s">
        <v>9</v>
      </c>
      <c r="Z3" s="276" t="s">
        <v>405</v>
      </c>
    </row>
    <row r="4" spans="1:26" ht="53.4" thickBot="1" x14ac:dyDescent="0.3">
      <c r="A4" s="278"/>
      <c r="B4" s="279"/>
      <c r="C4" s="280"/>
      <c r="D4" s="281" t="s">
        <v>10</v>
      </c>
      <c r="E4" s="422" t="s">
        <v>425</v>
      </c>
      <c r="F4" s="282" t="s">
        <v>382</v>
      </c>
      <c r="G4" s="425" t="s">
        <v>433</v>
      </c>
      <c r="H4" s="283">
        <v>3211</v>
      </c>
      <c r="I4" s="284" t="s">
        <v>11</v>
      </c>
      <c r="J4" s="283">
        <v>5211</v>
      </c>
      <c r="K4" s="283">
        <v>6211</v>
      </c>
      <c r="L4" s="283">
        <v>7311</v>
      </c>
      <c r="M4" s="283">
        <v>8311</v>
      </c>
      <c r="N4" s="283">
        <v>922</v>
      </c>
      <c r="O4" s="280"/>
      <c r="P4" s="281" t="s">
        <v>10</v>
      </c>
      <c r="Q4" s="422" t="s">
        <v>425</v>
      </c>
      <c r="R4" s="282" t="s">
        <v>383</v>
      </c>
      <c r="S4" s="425" t="s">
        <v>437</v>
      </c>
      <c r="T4" s="283">
        <v>3211</v>
      </c>
      <c r="U4" s="284" t="s">
        <v>11</v>
      </c>
      <c r="V4" s="283">
        <v>5211</v>
      </c>
      <c r="W4" s="283">
        <v>6211</v>
      </c>
      <c r="X4" s="283">
        <v>7311</v>
      </c>
      <c r="Y4" s="283">
        <v>8311</v>
      </c>
      <c r="Z4" s="283">
        <v>922</v>
      </c>
    </row>
    <row r="5" spans="1:26" s="277" customFormat="1" ht="26.4" x14ac:dyDescent="0.25">
      <c r="A5" s="285"/>
      <c r="B5" s="286" t="s">
        <v>19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13.2" x14ac:dyDescent="0.25">
      <c r="A6" s="288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s="277" customFormat="1" ht="26.4" x14ac:dyDescent="0.25">
      <c r="A7" s="291" t="s">
        <v>20</v>
      </c>
      <c r="B7" s="292" t="s">
        <v>21</v>
      </c>
      <c r="C7" s="230">
        <f>C8+C20+C26</f>
        <v>50562266</v>
      </c>
      <c r="D7" s="230">
        <f>D8+D20+D26</f>
        <v>1712140</v>
      </c>
      <c r="E7" s="230">
        <f t="shared" ref="E7:N7" si="0">E8+E20+E26</f>
        <v>0</v>
      </c>
      <c r="F7" s="230">
        <f t="shared" si="0"/>
        <v>0</v>
      </c>
      <c r="G7" s="230">
        <f t="shared" si="0"/>
        <v>1700000</v>
      </c>
      <c r="H7" s="230">
        <f t="shared" si="0"/>
        <v>2174510</v>
      </c>
      <c r="I7" s="230">
        <f t="shared" si="0"/>
        <v>43878966</v>
      </c>
      <c r="J7" s="230">
        <f t="shared" si="0"/>
        <v>1096650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>O8+O20+O26</f>
        <v>50566283</v>
      </c>
      <c r="P7" s="230">
        <f>P8+P20+P26</f>
        <v>1250000</v>
      </c>
      <c r="Q7" s="230">
        <f t="shared" ref="Q7:Z7" si="1">Q8+Q20+Q26</f>
        <v>0</v>
      </c>
      <c r="R7" s="230">
        <f t="shared" si="1"/>
        <v>0</v>
      </c>
      <c r="S7" s="230">
        <f t="shared" si="1"/>
        <v>1700000</v>
      </c>
      <c r="T7" s="230">
        <f t="shared" si="1"/>
        <v>2637510</v>
      </c>
      <c r="U7" s="230">
        <f t="shared" si="1"/>
        <v>43878966</v>
      </c>
      <c r="V7" s="230">
        <f t="shared" si="1"/>
        <v>1099807</v>
      </c>
      <c r="W7" s="230">
        <f t="shared" si="1"/>
        <v>0</v>
      </c>
      <c r="X7" s="230">
        <f t="shared" si="1"/>
        <v>0</v>
      </c>
      <c r="Y7" s="230">
        <f t="shared" si="1"/>
        <v>0</v>
      </c>
      <c r="Z7" s="230">
        <f t="shared" si="1"/>
        <v>0</v>
      </c>
    </row>
    <row r="8" spans="1:26" ht="28.5" customHeight="1" x14ac:dyDescent="0.25">
      <c r="A8" s="294" t="s">
        <v>22</v>
      </c>
      <c r="B8" s="295" t="s">
        <v>23</v>
      </c>
      <c r="C8" s="296">
        <f t="shared" ref="C8:H8" si="2">SUM(C9:C17)</f>
        <v>48906998</v>
      </c>
      <c r="D8" s="296">
        <f t="shared" si="2"/>
        <v>1212140</v>
      </c>
      <c r="E8" s="296">
        <f t="shared" si="2"/>
        <v>0</v>
      </c>
      <c r="F8" s="296">
        <f t="shared" si="2"/>
        <v>0</v>
      </c>
      <c r="G8" s="296">
        <f t="shared" si="2"/>
        <v>1700000</v>
      </c>
      <c r="H8" s="296">
        <f t="shared" si="2"/>
        <v>1944442</v>
      </c>
      <c r="I8" s="296">
        <f t="shared" ref="I8:Z8" si="3">SUM(I9:I17)</f>
        <v>43878966</v>
      </c>
      <c r="J8" s="296">
        <f t="shared" si="3"/>
        <v>171450</v>
      </c>
      <c r="K8" s="296">
        <f t="shared" si="3"/>
        <v>0</v>
      </c>
      <c r="L8" s="296">
        <f t="shared" si="3"/>
        <v>0</v>
      </c>
      <c r="M8" s="296">
        <f t="shared" si="3"/>
        <v>0</v>
      </c>
      <c r="N8" s="296">
        <f t="shared" si="3"/>
        <v>0</v>
      </c>
      <c r="O8" s="296">
        <f t="shared" si="3"/>
        <v>49047200</v>
      </c>
      <c r="P8" s="296">
        <f t="shared" si="3"/>
        <v>750000</v>
      </c>
      <c r="Q8" s="296">
        <f t="shared" si="3"/>
        <v>0</v>
      </c>
      <c r="R8" s="296">
        <f t="shared" si="3"/>
        <v>0</v>
      </c>
      <c r="S8" s="296">
        <f t="shared" si="3"/>
        <v>1700000</v>
      </c>
      <c r="T8" s="296">
        <f t="shared" si="3"/>
        <v>2546784</v>
      </c>
      <c r="U8" s="296">
        <f t="shared" si="3"/>
        <v>43878966</v>
      </c>
      <c r="V8" s="296">
        <f t="shared" si="3"/>
        <v>171450</v>
      </c>
      <c r="W8" s="296">
        <f t="shared" si="3"/>
        <v>0</v>
      </c>
      <c r="X8" s="296">
        <f t="shared" si="3"/>
        <v>0</v>
      </c>
      <c r="Y8" s="296">
        <f t="shared" si="3"/>
        <v>0</v>
      </c>
      <c r="Z8" s="296">
        <f t="shared" si="3"/>
        <v>0</v>
      </c>
    </row>
    <row r="9" spans="1:26" ht="13.2" x14ac:dyDescent="0.25">
      <c r="A9" s="297">
        <v>311</v>
      </c>
      <c r="B9" s="289" t="s">
        <v>210</v>
      </c>
      <c r="C9" s="298">
        <f>'E4-Plan rash. -izdat. po izvor.'!Q11</f>
        <v>35420159</v>
      </c>
      <c r="D9" s="298">
        <f>'E4-Plan rash. -izdat. po izvor.'!R11</f>
        <v>506390</v>
      </c>
      <c r="E9" s="298">
        <f>'E4-Plan rash. -izdat. po izvor.'!S11</f>
        <v>0</v>
      </c>
      <c r="F9" s="298">
        <f>'E4-Plan rash. -izdat. po izvor.'!T11</f>
        <v>0</v>
      </c>
      <c r="G9" s="298">
        <f>'E4-Plan rash. -izdat. po izvor.'!U11</f>
        <v>0</v>
      </c>
      <c r="H9" s="298">
        <f>'E4-Plan rash. -izdat. po izvor.'!V11</f>
        <v>1234576</v>
      </c>
      <c r="I9" s="298">
        <f>'E4-Plan rash. -izdat. po izvor.'!W11</f>
        <v>33617743</v>
      </c>
      <c r="J9" s="298">
        <f>'E4-Plan rash. -izdat. po izvor.'!X11</f>
        <v>61450</v>
      </c>
      <c r="K9" s="298">
        <f>'E4-Plan rash. -izdat. po izvor.'!Y11</f>
        <v>0</v>
      </c>
      <c r="L9" s="298">
        <f>'E4-Plan rash. -izdat. po izvor.'!Z11</f>
        <v>0</v>
      </c>
      <c r="M9" s="298">
        <f>'E4-Plan rash. -izdat. po izvor.'!AA11</f>
        <v>0</v>
      </c>
      <c r="N9" s="298">
        <f>'E4-Plan rash. -izdat. po izvor.'!AB11</f>
        <v>0</v>
      </c>
      <c r="O9" s="298">
        <f>'E4-Plan rash. -izdat. po izvor.'!AC11</f>
        <v>35528815</v>
      </c>
      <c r="P9" s="298">
        <f>'E4-Plan rash. -izdat. po izvor.'!AD11</f>
        <v>349840</v>
      </c>
      <c r="Q9" s="298">
        <f>'E4-Plan rash. -izdat. po izvor.'!AE11</f>
        <v>0</v>
      </c>
      <c r="R9" s="298">
        <f>'E4-Plan rash. -izdat. po izvor.'!AF11</f>
        <v>0</v>
      </c>
      <c r="S9" s="298">
        <f>'E4-Plan rash. -izdat. po izvor.'!AG11</f>
        <v>0</v>
      </c>
      <c r="T9" s="298">
        <f>'E4-Plan rash. -izdat. po izvor.'!AH11</f>
        <v>1495782</v>
      </c>
      <c r="U9" s="298">
        <f>'E4-Plan rash. -izdat. po izvor.'!AI11</f>
        <v>33621743</v>
      </c>
      <c r="V9" s="298">
        <f>'E4-Plan rash. -izdat. po izvor.'!AJ11</f>
        <v>61450</v>
      </c>
      <c r="W9" s="298">
        <f>'E4-Plan rash. -izdat. po izvor.'!AK11</f>
        <v>0</v>
      </c>
      <c r="X9" s="298">
        <f>'E4-Plan rash. -izdat. po izvor.'!AL11</f>
        <v>0</v>
      </c>
      <c r="Y9" s="298">
        <f>'E4-Plan rash. -izdat. po izvor.'!AM11</f>
        <v>0</v>
      </c>
      <c r="Z9" s="298">
        <f>'E4-Plan rash. -izdat. po izvor.'!AN11</f>
        <v>0</v>
      </c>
    </row>
    <row r="10" spans="1:26" ht="13.2" x14ac:dyDescent="0.25">
      <c r="A10" s="297">
        <v>312</v>
      </c>
      <c r="B10" s="289" t="s">
        <v>25</v>
      </c>
      <c r="C10" s="298">
        <f>'E4-Plan rash. -izdat. po izvor.'!Q13</f>
        <v>1007500</v>
      </c>
      <c r="D10" s="298">
        <f>'E4-Plan rash. -izdat. po izvor.'!R13</f>
        <v>0</v>
      </c>
      <c r="E10" s="298">
        <f>'E4-Plan rash. -izdat. po izvor.'!S13</f>
        <v>0</v>
      </c>
      <c r="F10" s="298">
        <f>'E4-Plan rash. -izdat. po izvor.'!T13</f>
        <v>0</v>
      </c>
      <c r="G10" s="298">
        <f>'E4-Plan rash. -izdat. po izvor.'!U13</f>
        <v>0</v>
      </c>
      <c r="H10" s="298">
        <f>'E4-Plan rash. -izdat. po izvor.'!V13</f>
        <v>25000</v>
      </c>
      <c r="I10" s="298">
        <f>'E4-Plan rash. -izdat. po izvor.'!W13</f>
        <v>982500</v>
      </c>
      <c r="J10" s="298">
        <f>'E4-Plan rash. -izdat. po izvor.'!X13</f>
        <v>0</v>
      </c>
      <c r="K10" s="298">
        <f>'E4-Plan rash. -izdat. po izvor.'!Y13</f>
        <v>0</v>
      </c>
      <c r="L10" s="298">
        <f>'E4-Plan rash. -izdat. po izvor.'!Z13</f>
        <v>0</v>
      </c>
      <c r="M10" s="298">
        <f>'E4-Plan rash. -izdat. po izvor.'!AA13</f>
        <v>0</v>
      </c>
      <c r="N10" s="298">
        <f>'E4-Plan rash. -izdat. po izvor.'!AB13</f>
        <v>0</v>
      </c>
      <c r="O10" s="298">
        <f>'E4-Plan rash. -izdat. po izvor.'!AC13</f>
        <v>1007500</v>
      </c>
      <c r="P10" s="298">
        <f>'E4-Plan rash. -izdat. po izvor.'!AD13</f>
        <v>0</v>
      </c>
      <c r="Q10" s="298">
        <f>'E4-Plan rash. -izdat. po izvor.'!AE13</f>
        <v>0</v>
      </c>
      <c r="R10" s="298">
        <f>'E4-Plan rash. -izdat. po izvor.'!AF13</f>
        <v>0</v>
      </c>
      <c r="S10" s="298">
        <f>'E4-Plan rash. -izdat. po izvor.'!AG13</f>
        <v>0</v>
      </c>
      <c r="T10" s="298">
        <f>'E4-Plan rash. -izdat. po izvor.'!AH13</f>
        <v>25000</v>
      </c>
      <c r="U10" s="298">
        <f>'E4-Plan rash. -izdat. po izvor.'!AI13</f>
        <v>982500</v>
      </c>
      <c r="V10" s="298">
        <f>'E4-Plan rash. -izdat. po izvor.'!AJ13</f>
        <v>0</v>
      </c>
      <c r="W10" s="298">
        <f>'E4-Plan rash. -izdat. po izvor.'!AK13</f>
        <v>0</v>
      </c>
      <c r="X10" s="298">
        <f>'E4-Plan rash. -izdat. po izvor.'!AL13</f>
        <v>0</v>
      </c>
      <c r="Y10" s="298">
        <f>'E4-Plan rash. -izdat. po izvor.'!AM13</f>
        <v>0</v>
      </c>
      <c r="Z10" s="298">
        <f>'E4-Plan rash. -izdat. po izvor.'!AN13</f>
        <v>0</v>
      </c>
    </row>
    <row r="11" spans="1:26" s="271" customFormat="1" ht="13.2" x14ac:dyDescent="0.25">
      <c r="A11" s="297">
        <v>313</v>
      </c>
      <c r="B11" s="289" t="s">
        <v>217</v>
      </c>
      <c r="C11" s="298">
        <f>'E4-Plan rash. -izdat. po izvor.'!Q16</f>
        <v>5738057</v>
      </c>
      <c r="D11" s="298">
        <f>'E4-Plan rash. -izdat. po izvor.'!R16</f>
        <v>85750</v>
      </c>
      <c r="E11" s="298">
        <f>'E4-Plan rash. -izdat. po izvor.'!S16</f>
        <v>0</v>
      </c>
      <c r="F11" s="298">
        <f>'E4-Plan rash. -izdat. po izvor.'!T16</f>
        <v>0</v>
      </c>
      <c r="G11" s="298">
        <f>'E4-Plan rash. -izdat. po izvor.'!U16</f>
        <v>0</v>
      </c>
      <c r="H11" s="298">
        <f>'E4-Plan rash. -izdat. po izvor.'!V16</f>
        <v>45515</v>
      </c>
      <c r="I11" s="298">
        <f>'E4-Plan rash. -izdat. po izvor.'!W16</f>
        <v>5606792</v>
      </c>
      <c r="J11" s="298">
        <f>'E4-Plan rash. -izdat. po izvor.'!X16</f>
        <v>0</v>
      </c>
      <c r="K11" s="298">
        <f>'E4-Plan rash. -izdat. po izvor.'!Y16</f>
        <v>0</v>
      </c>
      <c r="L11" s="298">
        <f>'E4-Plan rash. -izdat. po izvor.'!Z16</f>
        <v>0</v>
      </c>
      <c r="M11" s="298">
        <f>'E4-Plan rash. -izdat. po izvor.'!AA16</f>
        <v>0</v>
      </c>
      <c r="N11" s="298">
        <f>'E4-Plan rash. -izdat. po izvor.'!AB16</f>
        <v>0</v>
      </c>
      <c r="O11" s="298">
        <f>'E4-Plan rash. -izdat. po izvor.'!AC16</f>
        <v>5756103</v>
      </c>
      <c r="P11" s="298">
        <f>'E4-Plan rash. -izdat. po izvor.'!AD16</f>
        <v>60160</v>
      </c>
      <c r="Q11" s="298">
        <f>'E4-Plan rash. -izdat. po izvor.'!AE16</f>
        <v>0</v>
      </c>
      <c r="R11" s="298">
        <f>'E4-Plan rash. -izdat. po izvor.'!AF16</f>
        <v>0</v>
      </c>
      <c r="S11" s="298">
        <f>'E4-Plan rash. -izdat. po izvor.'!AG16</f>
        <v>0</v>
      </c>
      <c r="T11" s="298">
        <f>'E4-Plan rash. -izdat. po izvor.'!AH16</f>
        <v>93151</v>
      </c>
      <c r="U11" s="298">
        <f>'E4-Plan rash. -izdat. po izvor.'!AI16</f>
        <v>5602792</v>
      </c>
      <c r="V11" s="298">
        <f>'E4-Plan rash. -izdat. po izvor.'!AJ16</f>
        <v>0</v>
      </c>
      <c r="W11" s="298">
        <f>'E4-Plan rash. -izdat. po izvor.'!AK16</f>
        <v>0</v>
      </c>
      <c r="X11" s="298">
        <f>'E4-Plan rash. -izdat. po izvor.'!AL16</f>
        <v>0</v>
      </c>
      <c r="Y11" s="298">
        <f>'E4-Plan rash. -izdat. po izvor.'!AM16</f>
        <v>0</v>
      </c>
      <c r="Z11" s="298">
        <f>'E4-Plan rash. -izdat. po izvor.'!AN16</f>
        <v>0</v>
      </c>
    </row>
    <row r="12" spans="1:26" ht="13.2" x14ac:dyDescent="0.25">
      <c r="A12" s="297">
        <v>321</v>
      </c>
      <c r="B12" s="289" t="s">
        <v>223</v>
      </c>
      <c r="C12" s="298">
        <f>'E4-Plan rash. -izdat. po izvor.'!Q21</f>
        <v>1079868</v>
      </c>
      <c r="D12" s="298">
        <f>'E4-Plan rash. -izdat. po izvor.'!R21</f>
        <v>150000</v>
      </c>
      <c r="E12" s="298">
        <f>'E4-Plan rash. -izdat. po izvor.'!S21</f>
        <v>0</v>
      </c>
      <c r="F12" s="298">
        <f>'E4-Plan rash. -izdat. po izvor.'!T21</f>
        <v>0</v>
      </c>
      <c r="G12" s="298">
        <f>'E4-Plan rash. -izdat. po izvor.'!U21</f>
        <v>480000</v>
      </c>
      <c r="H12" s="298">
        <f>'E4-Plan rash. -izdat. po izvor.'!V21</f>
        <v>91500</v>
      </c>
      <c r="I12" s="298">
        <f>'E4-Plan rash. -izdat. po izvor.'!W21</f>
        <v>358368</v>
      </c>
      <c r="J12" s="298">
        <f>'E4-Plan rash. -izdat. po izvor.'!X21</f>
        <v>0</v>
      </c>
      <c r="K12" s="298">
        <f>'E4-Plan rash. -izdat. po izvor.'!Y21</f>
        <v>0</v>
      </c>
      <c r="L12" s="298">
        <f>'E4-Plan rash. -izdat. po izvor.'!Z21</f>
        <v>0</v>
      </c>
      <c r="M12" s="298">
        <f>'E4-Plan rash. -izdat. po izvor.'!AA21</f>
        <v>0</v>
      </c>
      <c r="N12" s="298">
        <f>'E4-Plan rash. -izdat. po izvor.'!AB21</f>
        <v>0</v>
      </c>
      <c r="O12" s="298">
        <f>'E4-Plan rash. -izdat. po izvor.'!AC21</f>
        <v>1093368</v>
      </c>
      <c r="P12" s="298">
        <f>'E4-Plan rash. -izdat. po izvor.'!AD21</f>
        <v>100000</v>
      </c>
      <c r="Q12" s="298">
        <f>'E4-Plan rash. -izdat. po izvor.'!AE21</f>
        <v>0</v>
      </c>
      <c r="R12" s="298">
        <f>'E4-Plan rash. -izdat. po izvor.'!AF21</f>
        <v>0</v>
      </c>
      <c r="S12" s="298">
        <f>'E4-Plan rash. -izdat. po izvor.'!AG21</f>
        <v>480000</v>
      </c>
      <c r="T12" s="298">
        <f>'E4-Plan rash. -izdat. po izvor.'!AH21</f>
        <v>155000</v>
      </c>
      <c r="U12" s="298">
        <f>'E4-Plan rash. -izdat. po izvor.'!AI21</f>
        <v>358368</v>
      </c>
      <c r="V12" s="298">
        <f>'E4-Plan rash. -izdat. po izvor.'!AJ21</f>
        <v>0</v>
      </c>
      <c r="W12" s="298">
        <f>'E4-Plan rash. -izdat. po izvor.'!AK21</f>
        <v>0</v>
      </c>
      <c r="X12" s="298">
        <f>'E4-Plan rash. -izdat. po izvor.'!AL21</f>
        <v>0</v>
      </c>
      <c r="Y12" s="298">
        <f>'E4-Plan rash. -izdat. po izvor.'!AM21</f>
        <v>0</v>
      </c>
      <c r="Z12" s="298">
        <f>'E4-Plan rash. -izdat. po izvor.'!AN21</f>
        <v>0</v>
      </c>
    </row>
    <row r="13" spans="1:26" ht="13.2" x14ac:dyDescent="0.25">
      <c r="A13" s="297">
        <v>322</v>
      </c>
      <c r="B13" s="289" t="s">
        <v>230</v>
      </c>
      <c r="C13" s="298">
        <f>'E4-Plan rash. -izdat. po izvor.'!Q28</f>
        <v>2397324</v>
      </c>
      <c r="D13" s="298">
        <f>'E4-Plan rash. -izdat. po izvor.'!R28</f>
        <v>470000</v>
      </c>
      <c r="E13" s="298">
        <f>'E4-Plan rash. -izdat. po izvor.'!S28</f>
        <v>0</v>
      </c>
      <c r="F13" s="298">
        <f>'E4-Plan rash. -izdat. po izvor.'!T28</f>
        <v>0</v>
      </c>
      <c r="G13" s="298">
        <f>'E4-Plan rash. -izdat. po izvor.'!U28</f>
        <v>650000</v>
      </c>
      <c r="H13" s="298">
        <f>'E4-Plan rash. -izdat. po izvor.'!V28</f>
        <v>27000</v>
      </c>
      <c r="I13" s="298">
        <f>'E4-Plan rash. -izdat. po izvor.'!W28</f>
        <v>1250324</v>
      </c>
      <c r="J13" s="298">
        <f>'E4-Plan rash. -izdat. po izvor.'!X28</f>
        <v>0</v>
      </c>
      <c r="K13" s="298">
        <f>'E4-Plan rash. -izdat. po izvor.'!Y28</f>
        <v>0</v>
      </c>
      <c r="L13" s="298">
        <f>'E4-Plan rash. -izdat. po izvor.'!Z28</f>
        <v>0</v>
      </c>
      <c r="M13" s="298">
        <f>'E4-Plan rash. -izdat. po izvor.'!AA28</f>
        <v>0</v>
      </c>
      <c r="N13" s="298">
        <f>'E4-Plan rash. -izdat. po izvor.'!AB28</f>
        <v>0</v>
      </c>
      <c r="O13" s="298">
        <f>'E4-Plan rash. -izdat. po izvor.'!AC28</f>
        <v>2397324</v>
      </c>
      <c r="P13" s="298">
        <f>'E4-Plan rash. -izdat. po izvor.'!AD28</f>
        <v>240000</v>
      </c>
      <c r="Q13" s="298">
        <f>'E4-Plan rash. -izdat. po izvor.'!AE28</f>
        <v>0</v>
      </c>
      <c r="R13" s="298">
        <f>'E4-Plan rash. -izdat. po izvor.'!AF28</f>
        <v>0</v>
      </c>
      <c r="S13" s="298">
        <f>'E4-Plan rash. -izdat. po izvor.'!AG28</f>
        <v>650000</v>
      </c>
      <c r="T13" s="298">
        <f>'E4-Plan rash. -izdat. po izvor.'!AH28</f>
        <v>257000</v>
      </c>
      <c r="U13" s="298">
        <f>'E4-Plan rash. -izdat. po izvor.'!AI28</f>
        <v>1250324</v>
      </c>
      <c r="V13" s="298">
        <f>'E4-Plan rash. -izdat. po izvor.'!AJ28</f>
        <v>0</v>
      </c>
      <c r="W13" s="298">
        <f>'E4-Plan rash. -izdat. po izvor.'!AK28</f>
        <v>0</v>
      </c>
      <c r="X13" s="298">
        <f>'E4-Plan rash. -izdat. po izvor.'!AL28</f>
        <v>0</v>
      </c>
      <c r="Y13" s="298">
        <f>'E4-Plan rash. -izdat. po izvor.'!AM28</f>
        <v>0</v>
      </c>
      <c r="Z13" s="298">
        <f>'E4-Plan rash. -izdat. po izvor.'!AN28</f>
        <v>0</v>
      </c>
    </row>
    <row r="14" spans="1:26" s="271" customFormat="1" ht="13.2" x14ac:dyDescent="0.25">
      <c r="A14" s="297">
        <v>323</v>
      </c>
      <c r="B14" s="289" t="s">
        <v>238</v>
      </c>
      <c r="C14" s="298">
        <f>'E4-Plan rash. -izdat. po izvor.'!Q38</f>
        <v>2782630</v>
      </c>
      <c r="D14" s="298">
        <f>'E4-Plan rash. -izdat. po izvor.'!R38</f>
        <v>0</v>
      </c>
      <c r="E14" s="298">
        <f>'E4-Plan rash. -izdat. po izvor.'!S38</f>
        <v>0</v>
      </c>
      <c r="F14" s="298">
        <f>'E4-Plan rash. -izdat. po izvor.'!T38</f>
        <v>0</v>
      </c>
      <c r="G14" s="298">
        <f>'E4-Plan rash. -izdat. po izvor.'!U38</f>
        <v>280000</v>
      </c>
      <c r="H14" s="298">
        <f>'E4-Plan rash. -izdat. po izvor.'!V38</f>
        <v>329391</v>
      </c>
      <c r="I14" s="298">
        <f>'E4-Plan rash. -izdat. po izvor.'!W38</f>
        <v>2063239</v>
      </c>
      <c r="J14" s="298">
        <f>'E4-Plan rash. -izdat. po izvor.'!X38</f>
        <v>110000</v>
      </c>
      <c r="K14" s="298">
        <f>'E4-Plan rash. -izdat. po izvor.'!Y38</f>
        <v>0</v>
      </c>
      <c r="L14" s="298">
        <f>'E4-Plan rash. -izdat. po izvor.'!Z38</f>
        <v>0</v>
      </c>
      <c r="M14" s="298">
        <f>'E4-Plan rash. -izdat. po izvor.'!AA38</f>
        <v>0</v>
      </c>
      <c r="N14" s="298">
        <f>'E4-Plan rash. -izdat. po izvor.'!AB38</f>
        <v>0</v>
      </c>
      <c r="O14" s="298">
        <f>'E4-Plan rash. -izdat. po izvor.'!AC38</f>
        <v>2782630</v>
      </c>
      <c r="P14" s="298">
        <f>'E4-Plan rash. -izdat. po izvor.'!AD38</f>
        <v>0</v>
      </c>
      <c r="Q14" s="298">
        <f>'E4-Plan rash. -izdat. po izvor.'!AE38</f>
        <v>0</v>
      </c>
      <c r="R14" s="298">
        <f>'E4-Plan rash. -izdat. po izvor.'!AF38</f>
        <v>0</v>
      </c>
      <c r="S14" s="298">
        <f>'E4-Plan rash. -izdat. po izvor.'!AG38</f>
        <v>280000</v>
      </c>
      <c r="T14" s="298">
        <f>'E4-Plan rash. -izdat. po izvor.'!AH38</f>
        <v>329391</v>
      </c>
      <c r="U14" s="298">
        <f>'E4-Plan rash. -izdat. po izvor.'!AI38</f>
        <v>2063239</v>
      </c>
      <c r="V14" s="298">
        <f>'E4-Plan rash. -izdat. po izvor.'!AJ38</f>
        <v>110000</v>
      </c>
      <c r="W14" s="298">
        <f>'E4-Plan rash. -izdat. po izvor.'!AK38</f>
        <v>0</v>
      </c>
      <c r="X14" s="298">
        <f>'E4-Plan rash. -izdat. po izvor.'!AL38</f>
        <v>0</v>
      </c>
      <c r="Y14" s="298">
        <f>'E4-Plan rash. -izdat. po izvor.'!AM38</f>
        <v>0</v>
      </c>
      <c r="Z14" s="298">
        <f>'E4-Plan rash. -izdat. po izvor.'!AN38</f>
        <v>0</v>
      </c>
    </row>
    <row r="15" spans="1:26" s="271" customFormat="1" ht="26.4" x14ac:dyDescent="0.25">
      <c r="A15" s="297">
        <v>324</v>
      </c>
      <c r="B15" s="289" t="s">
        <v>249</v>
      </c>
      <c r="C15" s="298">
        <f>'E4-Plan rash. -izdat. po izvor.'!Q40</f>
        <v>0</v>
      </c>
      <c r="D15" s="298">
        <f>'E4-Plan rash. -izdat. po izvor.'!R40</f>
        <v>0</v>
      </c>
      <c r="E15" s="298">
        <f>'E4-Plan rash. -izdat. po izvor.'!S40</f>
        <v>0</v>
      </c>
      <c r="F15" s="298">
        <f>'E4-Plan rash. -izdat. po izvor.'!T40</f>
        <v>0</v>
      </c>
      <c r="G15" s="298">
        <f>'E4-Plan rash. -izdat. po izvor.'!U40</f>
        <v>0</v>
      </c>
      <c r="H15" s="298">
        <f>'E4-Plan rash. -izdat. po izvor.'!V40</f>
        <v>0</v>
      </c>
      <c r="I15" s="298">
        <f>'E4-Plan rash. -izdat. po izvor.'!W40</f>
        <v>0</v>
      </c>
      <c r="J15" s="298">
        <f>'E4-Plan rash. -izdat. po izvor.'!X40</f>
        <v>0</v>
      </c>
      <c r="K15" s="298">
        <f>'E4-Plan rash. -izdat. po izvor.'!Y40</f>
        <v>0</v>
      </c>
      <c r="L15" s="298">
        <f>'E4-Plan rash. -izdat. po izvor.'!Z40</f>
        <v>0</v>
      </c>
      <c r="M15" s="298">
        <f>'E4-Plan rash. -izdat. po izvor.'!AA40</f>
        <v>0</v>
      </c>
      <c r="N15" s="298">
        <f>'E4-Plan rash. -izdat. po izvor.'!AB40</f>
        <v>0</v>
      </c>
      <c r="O15" s="298">
        <f>'E4-Plan rash. -izdat. po izvor.'!AC40</f>
        <v>0</v>
      </c>
      <c r="P15" s="298">
        <f>'E4-Plan rash. -izdat. po izvor.'!AD40</f>
        <v>0</v>
      </c>
      <c r="Q15" s="298">
        <f>'E4-Plan rash. -izdat. po izvor.'!AE40</f>
        <v>0</v>
      </c>
      <c r="R15" s="298">
        <f>'E4-Plan rash. -izdat. po izvor.'!AF40</f>
        <v>0</v>
      </c>
      <c r="S15" s="298">
        <f>'E4-Plan rash. -izdat. po izvor.'!AG40</f>
        <v>0</v>
      </c>
      <c r="T15" s="298">
        <f>'E4-Plan rash. -izdat. po izvor.'!AH40</f>
        <v>0</v>
      </c>
      <c r="U15" s="298">
        <f>'E4-Plan rash. -izdat. po izvor.'!AI40</f>
        <v>0</v>
      </c>
      <c r="V15" s="298">
        <f>'E4-Plan rash. -izdat. po izvor.'!AJ40</f>
        <v>0</v>
      </c>
      <c r="W15" s="298">
        <f>'E4-Plan rash. -izdat. po izvor.'!AK40</f>
        <v>0</v>
      </c>
      <c r="X15" s="298">
        <f>'E4-Plan rash. -izdat. po izvor.'!AL40</f>
        <v>0</v>
      </c>
      <c r="Y15" s="298">
        <f>'E4-Plan rash. -izdat. po izvor.'!AM40</f>
        <v>0</v>
      </c>
      <c r="Z15" s="298">
        <f>'E4-Plan rash. -izdat. po izvor.'!AN40</f>
        <v>0</v>
      </c>
    </row>
    <row r="16" spans="1:26" s="271" customFormat="1" ht="13.2" x14ac:dyDescent="0.25">
      <c r="A16" s="297">
        <v>329</v>
      </c>
      <c r="B16" s="289" t="s">
        <v>54</v>
      </c>
      <c r="C16" s="298">
        <f>'E4-Plan rash. -izdat. po izvor.'!Q48</f>
        <v>456460</v>
      </c>
      <c r="D16" s="298">
        <f>'E4-Plan rash. -izdat. po izvor.'!R48</f>
        <v>0</v>
      </c>
      <c r="E16" s="298">
        <f>'E4-Plan rash. -izdat. po izvor.'!S48</f>
        <v>0</v>
      </c>
      <c r="F16" s="298">
        <f>'E4-Plan rash. -izdat. po izvor.'!T48</f>
        <v>0</v>
      </c>
      <c r="G16" s="298">
        <f>'E4-Plan rash. -izdat. po izvor.'!U48</f>
        <v>290000</v>
      </c>
      <c r="H16" s="298">
        <f>'E4-Plan rash. -izdat. po izvor.'!V48</f>
        <v>166460</v>
      </c>
      <c r="I16" s="298">
        <f>'E4-Plan rash. -izdat. po izvor.'!W48</f>
        <v>0</v>
      </c>
      <c r="J16" s="298">
        <f>'E4-Plan rash. -izdat. po izvor.'!X48</f>
        <v>0</v>
      </c>
      <c r="K16" s="298">
        <f>'E4-Plan rash. -izdat. po izvor.'!Y48</f>
        <v>0</v>
      </c>
      <c r="L16" s="298">
        <f>'E4-Plan rash. -izdat. po izvor.'!Z48</f>
        <v>0</v>
      </c>
      <c r="M16" s="298">
        <f>'E4-Plan rash. -izdat. po izvor.'!AA48</f>
        <v>0</v>
      </c>
      <c r="N16" s="298">
        <f>'E4-Plan rash. -izdat. po izvor.'!AB48</f>
        <v>0</v>
      </c>
      <c r="O16" s="298">
        <f>'E4-Plan rash. -izdat. po izvor.'!AC48</f>
        <v>456460</v>
      </c>
      <c r="P16" s="298">
        <f>'E4-Plan rash. -izdat. po izvor.'!AD48</f>
        <v>0</v>
      </c>
      <c r="Q16" s="298">
        <f>'E4-Plan rash. -izdat. po izvor.'!AE48</f>
        <v>0</v>
      </c>
      <c r="R16" s="298">
        <f>'E4-Plan rash. -izdat. po izvor.'!AF48</f>
        <v>0</v>
      </c>
      <c r="S16" s="298">
        <f>'E4-Plan rash. -izdat. po izvor.'!AG48</f>
        <v>290000</v>
      </c>
      <c r="T16" s="298">
        <f>'E4-Plan rash. -izdat. po izvor.'!AH48</f>
        <v>166460</v>
      </c>
      <c r="U16" s="298">
        <f>'E4-Plan rash. -izdat. po izvor.'!AI48</f>
        <v>0</v>
      </c>
      <c r="V16" s="298">
        <f>'E4-Plan rash. -izdat. po izvor.'!AJ48</f>
        <v>0</v>
      </c>
      <c r="W16" s="298">
        <f>'E4-Plan rash. -izdat. po izvor.'!AK48</f>
        <v>0</v>
      </c>
      <c r="X16" s="298">
        <f>'E4-Plan rash. -izdat. po izvor.'!AL48</f>
        <v>0</v>
      </c>
      <c r="Y16" s="298">
        <f>'E4-Plan rash. -izdat. po izvor.'!AM48</f>
        <v>0</v>
      </c>
      <c r="Z16" s="298">
        <f>'E4-Plan rash. -izdat. po izvor.'!AN48</f>
        <v>0</v>
      </c>
    </row>
    <row r="17" spans="1:26" s="271" customFormat="1" ht="13.2" x14ac:dyDescent="0.25">
      <c r="A17" s="297">
        <v>343</v>
      </c>
      <c r="B17" s="289" t="s">
        <v>270</v>
      </c>
      <c r="C17" s="298">
        <f>'E4-Plan rash. -izdat. po izvor.'!Q52</f>
        <v>25000</v>
      </c>
      <c r="D17" s="298">
        <f>'E4-Plan rash. -izdat. po izvor.'!R52</f>
        <v>0</v>
      </c>
      <c r="E17" s="298">
        <f>'E4-Plan rash. -izdat. po izvor.'!S52</f>
        <v>0</v>
      </c>
      <c r="F17" s="298">
        <f>'E4-Plan rash. -izdat. po izvor.'!T52</f>
        <v>0</v>
      </c>
      <c r="G17" s="298">
        <f>'E4-Plan rash. -izdat. po izvor.'!U52</f>
        <v>0</v>
      </c>
      <c r="H17" s="298">
        <f>'E4-Plan rash. -izdat. po izvor.'!V52</f>
        <v>25000</v>
      </c>
      <c r="I17" s="298">
        <f>'E4-Plan rash. -izdat. po izvor.'!W52</f>
        <v>0</v>
      </c>
      <c r="J17" s="298">
        <f>'E4-Plan rash. -izdat. po izvor.'!X52</f>
        <v>0</v>
      </c>
      <c r="K17" s="298">
        <f>'E4-Plan rash. -izdat. po izvor.'!Y52</f>
        <v>0</v>
      </c>
      <c r="L17" s="298">
        <f>'E4-Plan rash. -izdat. po izvor.'!Z52</f>
        <v>0</v>
      </c>
      <c r="M17" s="298">
        <f>'E4-Plan rash. -izdat. po izvor.'!AA52</f>
        <v>0</v>
      </c>
      <c r="N17" s="298">
        <f>'E4-Plan rash. -izdat. po izvor.'!AB52</f>
        <v>0</v>
      </c>
      <c r="O17" s="298">
        <f>'E4-Plan rash. -izdat. po izvor.'!AC52</f>
        <v>25000</v>
      </c>
      <c r="P17" s="298">
        <f>'E4-Plan rash. -izdat. po izvor.'!AD52</f>
        <v>0</v>
      </c>
      <c r="Q17" s="298">
        <f>'E4-Plan rash. -izdat. po izvor.'!AE52</f>
        <v>0</v>
      </c>
      <c r="R17" s="298">
        <f>'E4-Plan rash. -izdat. po izvor.'!AF52</f>
        <v>0</v>
      </c>
      <c r="S17" s="298">
        <f>'E4-Plan rash. -izdat. po izvor.'!AG52</f>
        <v>0</v>
      </c>
      <c r="T17" s="298">
        <f>'E4-Plan rash. -izdat. po izvor.'!AH52</f>
        <v>25000</v>
      </c>
      <c r="U17" s="298">
        <f>'E4-Plan rash. -izdat. po izvor.'!AI52</f>
        <v>0</v>
      </c>
      <c r="V17" s="298">
        <f>'E4-Plan rash. -izdat. po izvor.'!AJ52</f>
        <v>0</v>
      </c>
      <c r="W17" s="298">
        <f>'E4-Plan rash. -izdat. po izvor.'!AK52</f>
        <v>0</v>
      </c>
      <c r="X17" s="298">
        <f>'E4-Plan rash. -izdat. po izvor.'!AL52</f>
        <v>0</v>
      </c>
      <c r="Y17" s="298">
        <f>'E4-Plan rash. -izdat. po izvor.'!AM52</f>
        <v>0</v>
      </c>
      <c r="Z17" s="298">
        <f>'E4-Plan rash. -izdat. po izvor.'!AN52</f>
        <v>0</v>
      </c>
    </row>
    <row r="18" spans="1:26" s="271" customFormat="1" ht="13.2" x14ac:dyDescent="0.25">
      <c r="A18" s="299">
        <v>383</v>
      </c>
      <c r="B18" s="300" t="s">
        <v>391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2"/>
      <c r="P18" s="302"/>
      <c r="Q18" s="303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s="271" customFormat="1" ht="13.2" x14ac:dyDescent="0.25">
      <c r="A19" s="299">
        <v>422</v>
      </c>
      <c r="B19" s="300" t="s">
        <v>392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2"/>
      <c r="P19" s="302"/>
      <c r="Q19" s="303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s="271" customFormat="1" ht="13.2" x14ac:dyDescent="0.25">
      <c r="A20" s="294" t="s">
        <v>22</v>
      </c>
      <c r="B20" s="295" t="s">
        <v>58</v>
      </c>
      <c r="C20" s="296">
        <f t="shared" ref="C20:Z20" si="4">SUM(C21:C25)</f>
        <v>678758</v>
      </c>
      <c r="D20" s="296">
        <f t="shared" si="4"/>
        <v>500000</v>
      </c>
      <c r="E20" s="296">
        <f t="shared" si="4"/>
        <v>0</v>
      </c>
      <c r="F20" s="296">
        <f t="shared" si="4"/>
        <v>0</v>
      </c>
      <c r="G20" s="296">
        <f t="shared" si="4"/>
        <v>0</v>
      </c>
      <c r="H20" s="296">
        <f t="shared" si="4"/>
        <v>178758</v>
      </c>
      <c r="I20" s="296">
        <f t="shared" si="4"/>
        <v>0</v>
      </c>
      <c r="J20" s="296">
        <f t="shared" si="4"/>
        <v>0</v>
      </c>
      <c r="K20" s="296">
        <f t="shared" si="4"/>
        <v>0</v>
      </c>
      <c r="L20" s="296">
        <f t="shared" si="4"/>
        <v>0</v>
      </c>
      <c r="M20" s="296">
        <f t="shared" si="4"/>
        <v>0</v>
      </c>
      <c r="N20" s="296">
        <f t="shared" si="4"/>
        <v>0</v>
      </c>
      <c r="O20" s="296">
        <f t="shared" si="4"/>
        <v>539416</v>
      </c>
      <c r="P20" s="296">
        <f t="shared" si="4"/>
        <v>500000</v>
      </c>
      <c r="Q20" s="296">
        <f t="shared" si="4"/>
        <v>0</v>
      </c>
      <c r="R20" s="296">
        <f t="shared" si="4"/>
        <v>0</v>
      </c>
      <c r="S20" s="296">
        <f t="shared" si="4"/>
        <v>0</v>
      </c>
      <c r="T20" s="296">
        <f t="shared" si="4"/>
        <v>39416</v>
      </c>
      <c r="U20" s="296">
        <f t="shared" si="4"/>
        <v>0</v>
      </c>
      <c r="V20" s="296">
        <f t="shared" si="4"/>
        <v>0</v>
      </c>
      <c r="W20" s="296">
        <f t="shared" si="4"/>
        <v>0</v>
      </c>
      <c r="X20" s="296">
        <f t="shared" si="4"/>
        <v>0</v>
      </c>
      <c r="Y20" s="296">
        <f t="shared" si="4"/>
        <v>0</v>
      </c>
      <c r="Z20" s="296">
        <f t="shared" si="4"/>
        <v>0</v>
      </c>
    </row>
    <row r="21" spans="1:26" s="271" customFormat="1" ht="13.2" x14ac:dyDescent="0.25">
      <c r="A21" s="297">
        <v>311</v>
      </c>
      <c r="B21" s="289" t="s">
        <v>210</v>
      </c>
      <c r="C21" s="298">
        <f>'E4-Plan rash. -izdat. po izvor.'!Q92</f>
        <v>538188</v>
      </c>
      <c r="D21" s="298">
        <f>'E4-Plan rash. -izdat. po izvor.'!R92</f>
        <v>418088</v>
      </c>
      <c r="E21" s="298">
        <f>'E4-Plan rash. -izdat. po izvor.'!S92</f>
        <v>0</v>
      </c>
      <c r="F21" s="298">
        <f>'E4-Plan rash. -izdat. po izvor.'!T92</f>
        <v>0</v>
      </c>
      <c r="G21" s="298">
        <f>'E4-Plan rash. -izdat. po izvor.'!U92</f>
        <v>0</v>
      </c>
      <c r="H21" s="298">
        <f>'E4-Plan rash. -izdat. po izvor.'!V92</f>
        <v>120100</v>
      </c>
      <c r="I21" s="298">
        <f>'E4-Plan rash. -izdat. po izvor.'!W92</f>
        <v>0</v>
      </c>
      <c r="J21" s="298">
        <f>'E4-Plan rash. -izdat. po izvor.'!X92</f>
        <v>0</v>
      </c>
      <c r="K21" s="298">
        <f>'E4-Plan rash. -izdat. po izvor.'!Y92</f>
        <v>0</v>
      </c>
      <c r="L21" s="298">
        <f>'E4-Plan rash. -izdat. po izvor.'!Z92</f>
        <v>0</v>
      </c>
      <c r="M21" s="298">
        <f>'E4-Plan rash. -izdat. po izvor.'!AA92</f>
        <v>0</v>
      </c>
      <c r="N21" s="298">
        <f>'E4-Plan rash. -izdat. po izvor.'!AB92</f>
        <v>0</v>
      </c>
      <c r="O21" s="298">
        <f>'E4-Plan rash. -izdat. po izvor.'!AC92</f>
        <v>430388</v>
      </c>
      <c r="P21" s="298">
        <f>'E4-Plan rash. -izdat. po izvor.'!AD92</f>
        <v>418088</v>
      </c>
      <c r="Q21" s="298">
        <f>'E4-Plan rash. -izdat. po izvor.'!AE84</f>
        <v>0</v>
      </c>
      <c r="R21" s="298">
        <f>'E4-Plan rash. -izdat. po izvor.'!AF84</f>
        <v>0</v>
      </c>
      <c r="S21" s="298">
        <f>'E4-Plan rash. -izdat. po izvor.'!AG84</f>
        <v>0</v>
      </c>
      <c r="T21" s="298">
        <f>'E4-Plan rash. -izdat. po izvor.'!AH92</f>
        <v>12300</v>
      </c>
      <c r="U21" s="298">
        <f>'E4-Plan rash. -izdat. po izvor.'!AI84</f>
        <v>0</v>
      </c>
      <c r="V21" s="298">
        <f>'E4-Plan rash. -izdat. po izvor.'!AJ84</f>
        <v>0</v>
      </c>
      <c r="W21" s="298">
        <f>'E4-Plan rash. -izdat. po izvor.'!AK84</f>
        <v>0</v>
      </c>
      <c r="X21" s="298">
        <f>'E4-Plan rash. -izdat. po izvor.'!AL84</f>
        <v>0</v>
      </c>
      <c r="Y21" s="298">
        <f>'E4-Plan rash. -izdat. po izvor.'!AM84</f>
        <v>0</v>
      </c>
      <c r="Z21" s="298">
        <f>'E4-Plan rash. -izdat. po izvor.'!AN84</f>
        <v>0</v>
      </c>
    </row>
    <row r="22" spans="1:26" s="271" customFormat="1" ht="13.2" x14ac:dyDescent="0.25">
      <c r="A22" s="297">
        <v>312</v>
      </c>
      <c r="B22" s="289" t="s">
        <v>25</v>
      </c>
      <c r="C22" s="298">
        <f>'E4-Plan rash. -izdat. po izvor.'!Q94</f>
        <v>12500</v>
      </c>
      <c r="D22" s="298">
        <f>'E4-Plan rash. -izdat. po izvor.'!R94</f>
        <v>7500</v>
      </c>
      <c r="E22" s="298">
        <f>'E4-Plan rash. -izdat. po izvor.'!S94</f>
        <v>0</v>
      </c>
      <c r="F22" s="298">
        <f>'E4-Plan rash. -izdat. po izvor.'!T94</f>
        <v>0</v>
      </c>
      <c r="G22" s="298">
        <f>'E4-Plan rash. -izdat. po izvor.'!U94</f>
        <v>0</v>
      </c>
      <c r="H22" s="298">
        <f>'E4-Plan rash. -izdat. po izvor.'!V94</f>
        <v>5000</v>
      </c>
      <c r="I22" s="298">
        <f>'E4-Plan rash. -izdat. po izvor.'!W94</f>
        <v>0</v>
      </c>
      <c r="J22" s="298">
        <f>'E4-Plan rash. -izdat. po izvor.'!X94</f>
        <v>0</v>
      </c>
      <c r="K22" s="298">
        <f>'E4-Plan rash. -izdat. po izvor.'!Y94</f>
        <v>0</v>
      </c>
      <c r="L22" s="298">
        <f>'E4-Plan rash. -izdat. po izvor.'!Z94</f>
        <v>0</v>
      </c>
      <c r="M22" s="298">
        <f>'E4-Plan rash. -izdat. po izvor.'!AA94</f>
        <v>0</v>
      </c>
      <c r="N22" s="298">
        <f>'E4-Plan rash. -izdat. po izvor.'!AB94</f>
        <v>0</v>
      </c>
      <c r="O22" s="298">
        <f>'E4-Plan rash. -izdat. po izvor.'!AC94</f>
        <v>12500</v>
      </c>
      <c r="P22" s="298">
        <f>'E4-Plan rash. -izdat. po izvor.'!AD94</f>
        <v>7500</v>
      </c>
      <c r="Q22" s="298">
        <f>'E4-Plan rash. -izdat. po izvor.'!AE86</f>
        <v>0</v>
      </c>
      <c r="R22" s="298">
        <f>'E4-Plan rash. -izdat. po izvor.'!AF86</f>
        <v>0</v>
      </c>
      <c r="S22" s="298">
        <f>'E4-Plan rash. -izdat. po izvor.'!AG86</f>
        <v>0</v>
      </c>
      <c r="T22" s="298">
        <f>'E4-Plan rash. -izdat. po izvor.'!AH94</f>
        <v>5000</v>
      </c>
      <c r="U22" s="298">
        <f>'E4-Plan rash. -izdat. po izvor.'!AI86</f>
        <v>0</v>
      </c>
      <c r="V22" s="298">
        <f>'E4-Plan rash. -izdat. po izvor.'!AJ86</f>
        <v>0</v>
      </c>
      <c r="W22" s="298">
        <f>'E4-Plan rash. -izdat. po izvor.'!AK86</f>
        <v>0</v>
      </c>
      <c r="X22" s="298">
        <f>'E4-Plan rash. -izdat. po izvor.'!AL86</f>
        <v>0</v>
      </c>
      <c r="Y22" s="298">
        <f>'E4-Plan rash. -izdat. po izvor.'!AM86</f>
        <v>0</v>
      </c>
      <c r="Z22" s="298">
        <f>'E4-Plan rash. -izdat. po izvor.'!AN86</f>
        <v>0</v>
      </c>
    </row>
    <row r="23" spans="1:26" s="271" customFormat="1" ht="13.2" x14ac:dyDescent="0.25">
      <c r="A23" s="297">
        <v>313</v>
      </c>
      <c r="B23" s="289" t="s">
        <v>217</v>
      </c>
      <c r="C23" s="298">
        <f>'E4-Plan rash. -izdat. po izvor.'!Q98</f>
        <v>92570</v>
      </c>
      <c r="D23" s="298">
        <f>'E4-Plan rash. -izdat. po izvor.'!R98</f>
        <v>71912</v>
      </c>
      <c r="E23" s="298">
        <f>'E4-Plan rash. -izdat. po izvor.'!S98</f>
        <v>0</v>
      </c>
      <c r="F23" s="298">
        <f>'E4-Plan rash. -izdat. po izvor.'!T98</f>
        <v>0</v>
      </c>
      <c r="G23" s="298">
        <f>'E4-Plan rash. -izdat. po izvor.'!U98</f>
        <v>0</v>
      </c>
      <c r="H23" s="298">
        <f>'E4-Plan rash. -izdat. po izvor.'!V98</f>
        <v>20658</v>
      </c>
      <c r="I23" s="298">
        <f>'E4-Plan rash. -izdat. po izvor.'!W98</f>
        <v>0</v>
      </c>
      <c r="J23" s="298">
        <f>'E4-Plan rash. -izdat. po izvor.'!X98</f>
        <v>0</v>
      </c>
      <c r="K23" s="298">
        <f>'E4-Plan rash. -izdat. po izvor.'!Y98</f>
        <v>0</v>
      </c>
      <c r="L23" s="298">
        <f>'E4-Plan rash. -izdat. po izvor.'!Z98</f>
        <v>0</v>
      </c>
      <c r="M23" s="298">
        <f>'E4-Plan rash. -izdat. po izvor.'!AA98</f>
        <v>0</v>
      </c>
      <c r="N23" s="298">
        <f>'E4-Plan rash. -izdat. po izvor.'!AB98</f>
        <v>0</v>
      </c>
      <c r="O23" s="298">
        <f>'E4-Plan rash. -izdat. po izvor.'!AC98</f>
        <v>74028</v>
      </c>
      <c r="P23" s="298">
        <f>'E4-Plan rash. -izdat. po izvor.'!AD98</f>
        <v>71912</v>
      </c>
      <c r="Q23" s="298">
        <f>'E4-Plan rash. -izdat. po izvor.'!AE90</f>
        <v>0</v>
      </c>
      <c r="R23" s="298">
        <f>'E4-Plan rash. -izdat. po izvor.'!AF90</f>
        <v>0</v>
      </c>
      <c r="S23" s="298">
        <f>'E4-Plan rash. -izdat. po izvor.'!AG90</f>
        <v>0</v>
      </c>
      <c r="T23" s="298">
        <f>'E4-Plan rash. -izdat. po izvor.'!AH98</f>
        <v>2116</v>
      </c>
      <c r="U23" s="298">
        <f>'E4-Plan rash. -izdat. po izvor.'!AI90</f>
        <v>0</v>
      </c>
      <c r="V23" s="298">
        <f>'E4-Plan rash. -izdat. po izvor.'!AJ90</f>
        <v>0</v>
      </c>
      <c r="W23" s="298">
        <f>'E4-Plan rash. -izdat. po izvor.'!AK90</f>
        <v>0</v>
      </c>
      <c r="X23" s="298">
        <f>'E4-Plan rash. -izdat. po izvor.'!AL90</f>
        <v>0</v>
      </c>
      <c r="Y23" s="298">
        <f>'E4-Plan rash. -izdat. po izvor.'!AM90</f>
        <v>0</v>
      </c>
      <c r="Z23" s="298">
        <f>'E4-Plan rash. -izdat. po izvor.'!AN90</f>
        <v>0</v>
      </c>
    </row>
    <row r="24" spans="1:26" s="271" customFormat="1" ht="13.2" x14ac:dyDescent="0.25">
      <c r="A24" s="297">
        <v>321</v>
      </c>
      <c r="B24" s="289" t="s">
        <v>223</v>
      </c>
      <c r="C24" s="298">
        <f>'E4-Plan rash. -izdat. po izvor.'!Q103</f>
        <v>25500</v>
      </c>
      <c r="D24" s="298">
        <f>'E4-Plan rash. -izdat. po izvor.'!R103</f>
        <v>2500</v>
      </c>
      <c r="E24" s="298">
        <f>'E4-Plan rash. -izdat. po izvor.'!S103</f>
        <v>0</v>
      </c>
      <c r="F24" s="298">
        <f>'E4-Plan rash. -izdat. po izvor.'!T103</f>
        <v>0</v>
      </c>
      <c r="G24" s="298">
        <f>'E4-Plan rash. -izdat. po izvor.'!U103</f>
        <v>0</v>
      </c>
      <c r="H24" s="298">
        <f>'E4-Plan rash. -izdat. po izvor.'!V103</f>
        <v>23000</v>
      </c>
      <c r="I24" s="298">
        <f>'E4-Plan rash. -izdat. po izvor.'!W103</f>
        <v>0</v>
      </c>
      <c r="J24" s="298">
        <f>'E4-Plan rash. -izdat. po izvor.'!X103</f>
        <v>0</v>
      </c>
      <c r="K24" s="298">
        <f>'E4-Plan rash. -izdat. po izvor.'!Y103</f>
        <v>0</v>
      </c>
      <c r="L24" s="298">
        <f>'E4-Plan rash. -izdat. po izvor.'!Z103</f>
        <v>0</v>
      </c>
      <c r="M24" s="298">
        <f>'E4-Plan rash. -izdat. po izvor.'!AA103</f>
        <v>0</v>
      </c>
      <c r="N24" s="298">
        <f>'E4-Plan rash. -izdat. po izvor.'!AB103</f>
        <v>0</v>
      </c>
      <c r="O24" s="298">
        <f>'E4-Plan rash. -izdat. po izvor.'!AC103</f>
        <v>12500</v>
      </c>
      <c r="P24" s="298">
        <f>'E4-Plan rash. -izdat. po izvor.'!AD103</f>
        <v>2500</v>
      </c>
      <c r="Q24" s="298">
        <f>'E4-Plan rash. -izdat. po izvor.'!AE94</f>
        <v>0</v>
      </c>
      <c r="R24" s="298">
        <f>'E4-Plan rash. -izdat. po izvor.'!AF94</f>
        <v>0</v>
      </c>
      <c r="S24" s="298">
        <f>'E4-Plan rash. -izdat. po izvor.'!AG94</f>
        <v>0</v>
      </c>
      <c r="T24" s="298">
        <f>'E4-Plan rash. -izdat. po izvor.'!AH103</f>
        <v>10000</v>
      </c>
      <c r="U24" s="298">
        <f>'E4-Plan rash. -izdat. po izvor.'!AI94</f>
        <v>0</v>
      </c>
      <c r="V24" s="298">
        <f>'E4-Plan rash. -izdat. po izvor.'!AJ94</f>
        <v>0</v>
      </c>
      <c r="W24" s="298">
        <f>'E4-Plan rash. -izdat. po izvor.'!AK94</f>
        <v>0</v>
      </c>
      <c r="X24" s="298">
        <f>'E4-Plan rash. -izdat. po izvor.'!AL94</f>
        <v>0</v>
      </c>
      <c r="Y24" s="298">
        <f>'E4-Plan rash. -izdat. po izvor.'!AM94</f>
        <v>0</v>
      </c>
      <c r="Z24" s="298">
        <f>'E4-Plan rash. -izdat. po izvor.'!AN94</f>
        <v>0</v>
      </c>
    </row>
    <row r="25" spans="1:26" s="271" customFormat="1" ht="13.2" x14ac:dyDescent="0.25">
      <c r="A25" s="297">
        <v>323</v>
      </c>
      <c r="B25" s="289" t="s">
        <v>35</v>
      </c>
      <c r="C25" s="298">
        <f>'E4-Plan rash. -izdat. po izvor.'!Q108</f>
        <v>10000</v>
      </c>
      <c r="D25" s="298">
        <f>'E4-Plan rash. -izdat. po izvor.'!R108</f>
        <v>0</v>
      </c>
      <c r="E25" s="298">
        <f>'E4-Plan rash. -izdat. po izvor.'!S108</f>
        <v>0</v>
      </c>
      <c r="F25" s="298">
        <f>'E4-Plan rash. -izdat. po izvor.'!T108</f>
        <v>0</v>
      </c>
      <c r="G25" s="298">
        <f>'E4-Plan rash. -izdat. po izvor.'!U108</f>
        <v>0</v>
      </c>
      <c r="H25" s="298">
        <f>'E4-Plan rash. -izdat. po izvor.'!V108</f>
        <v>10000</v>
      </c>
      <c r="I25" s="298">
        <f>'E4-Plan rash. -izdat. po izvor.'!W108</f>
        <v>0</v>
      </c>
      <c r="J25" s="298">
        <f>'E4-Plan rash. -izdat. po izvor.'!X108</f>
        <v>0</v>
      </c>
      <c r="K25" s="298">
        <f>'E4-Plan rash. -izdat. po izvor.'!Y108</f>
        <v>0</v>
      </c>
      <c r="L25" s="298">
        <f>'E4-Plan rash. -izdat. po izvor.'!Z108</f>
        <v>0</v>
      </c>
      <c r="M25" s="298">
        <f>'E4-Plan rash. -izdat. po izvor.'!AA108</f>
        <v>0</v>
      </c>
      <c r="N25" s="298">
        <f>'E4-Plan rash. -izdat. po izvor.'!AB108</f>
        <v>0</v>
      </c>
      <c r="O25" s="298">
        <f>'E4-Plan rash. -izdat. po izvor.'!AC108</f>
        <v>10000</v>
      </c>
      <c r="P25" s="298">
        <f>'E4-Plan rash. -izdat. po izvor.'!AD108</f>
        <v>0</v>
      </c>
      <c r="Q25" s="298">
        <f>'E4-Plan rash. -izdat. po izvor.'!AE96</f>
        <v>0</v>
      </c>
      <c r="R25" s="298">
        <f>'E4-Plan rash. -izdat. po izvor.'!AF96</f>
        <v>0</v>
      </c>
      <c r="S25" s="298">
        <f>'E4-Plan rash. -izdat. po izvor.'!AG96</f>
        <v>0</v>
      </c>
      <c r="T25" s="298">
        <f>'E4-Plan rash. -izdat. po izvor.'!AH108</f>
        <v>10000</v>
      </c>
      <c r="U25" s="298">
        <f>'E4-Plan rash. -izdat. po izvor.'!AI96</f>
        <v>0</v>
      </c>
      <c r="V25" s="298">
        <f>'E4-Plan rash. -izdat. po izvor.'!AJ96</f>
        <v>0</v>
      </c>
      <c r="W25" s="298">
        <f>'E4-Plan rash. -izdat. po izvor.'!AK96</f>
        <v>0</v>
      </c>
      <c r="X25" s="298">
        <f>'E4-Plan rash. -izdat. po izvor.'!AL96</f>
        <v>0</v>
      </c>
      <c r="Y25" s="298">
        <f>'E4-Plan rash. -izdat. po izvor.'!AM96</f>
        <v>0</v>
      </c>
      <c r="Z25" s="298">
        <f>'E4-Plan rash. -izdat. po izvor.'!AN96</f>
        <v>0</v>
      </c>
    </row>
    <row r="26" spans="1:26" s="277" customFormat="1" ht="13.2" x14ac:dyDescent="0.25">
      <c r="A26" s="294" t="s">
        <v>22</v>
      </c>
      <c r="B26" s="416" t="s">
        <v>436</v>
      </c>
      <c r="C26" s="296">
        <f t="shared" ref="C26:Z26" si="5">SUM(C27:C32)</f>
        <v>976510</v>
      </c>
      <c r="D26" s="296">
        <f t="shared" si="5"/>
        <v>0</v>
      </c>
      <c r="E26" s="296">
        <f t="shared" si="5"/>
        <v>0</v>
      </c>
      <c r="F26" s="296">
        <f t="shared" si="5"/>
        <v>0</v>
      </c>
      <c r="G26" s="296">
        <f t="shared" si="5"/>
        <v>0</v>
      </c>
      <c r="H26" s="296">
        <f t="shared" si="5"/>
        <v>51310</v>
      </c>
      <c r="I26" s="296">
        <f t="shared" si="5"/>
        <v>0</v>
      </c>
      <c r="J26" s="296">
        <f t="shared" si="5"/>
        <v>925200</v>
      </c>
      <c r="K26" s="296">
        <f t="shared" si="5"/>
        <v>0</v>
      </c>
      <c r="L26" s="296">
        <f t="shared" si="5"/>
        <v>0</v>
      </c>
      <c r="M26" s="296">
        <f t="shared" si="5"/>
        <v>0</v>
      </c>
      <c r="N26" s="296">
        <f t="shared" si="5"/>
        <v>0</v>
      </c>
      <c r="O26" s="296">
        <f t="shared" si="5"/>
        <v>979667</v>
      </c>
      <c r="P26" s="296">
        <f t="shared" si="5"/>
        <v>0</v>
      </c>
      <c r="Q26" s="296">
        <f t="shared" si="5"/>
        <v>0</v>
      </c>
      <c r="R26" s="296">
        <f t="shared" si="5"/>
        <v>0</v>
      </c>
      <c r="S26" s="296">
        <f t="shared" si="5"/>
        <v>0</v>
      </c>
      <c r="T26" s="296">
        <f t="shared" si="5"/>
        <v>51310</v>
      </c>
      <c r="U26" s="296">
        <f t="shared" si="5"/>
        <v>0</v>
      </c>
      <c r="V26" s="296">
        <f t="shared" si="5"/>
        <v>928357</v>
      </c>
      <c r="W26" s="296">
        <f t="shared" si="5"/>
        <v>0</v>
      </c>
      <c r="X26" s="296">
        <f t="shared" si="5"/>
        <v>0</v>
      </c>
      <c r="Y26" s="296">
        <f t="shared" si="5"/>
        <v>0</v>
      </c>
      <c r="Z26" s="296">
        <f t="shared" si="5"/>
        <v>0</v>
      </c>
    </row>
    <row r="27" spans="1:26" ht="13.2" x14ac:dyDescent="0.25">
      <c r="A27" s="297">
        <v>311</v>
      </c>
      <c r="B27" s="289" t="s">
        <v>210</v>
      </c>
      <c r="C27" s="298">
        <f>'E4-Plan rash. -izdat. po izvor.'!Q130</f>
        <v>689866</v>
      </c>
      <c r="D27" s="298">
        <f>'E4-Plan rash. -izdat. po izvor.'!R130</f>
        <v>0</v>
      </c>
      <c r="E27" s="298">
        <f>'E4-Plan rash. -izdat. po izvor.'!S92</f>
        <v>0</v>
      </c>
      <c r="F27" s="298">
        <f>'E4-Plan rash. -izdat. po izvor.'!T92</f>
        <v>0</v>
      </c>
      <c r="G27" s="298">
        <f>'E4-Plan rash. -izdat. po izvor.'!U92</f>
        <v>0</v>
      </c>
      <c r="H27" s="298">
        <f>'E4-Plan rash. -izdat. po izvor.'!V130</f>
        <v>32000</v>
      </c>
      <c r="I27" s="298">
        <f>'E4-Plan rash. -izdat. po izvor.'!W92</f>
        <v>0</v>
      </c>
      <c r="J27" s="298">
        <f>'E4-Plan rash. -izdat. po izvor.'!X130</f>
        <v>657866</v>
      </c>
      <c r="K27" s="298">
        <f>'E4-Plan rash. -izdat. po izvor.'!Y92</f>
        <v>0</v>
      </c>
      <c r="L27" s="298">
        <f>'E4-Plan rash. -izdat. po izvor.'!Z92</f>
        <v>0</v>
      </c>
      <c r="M27" s="298">
        <f>'E4-Plan rash. -izdat. po izvor.'!AA92</f>
        <v>0</v>
      </c>
      <c r="N27" s="298">
        <f>'E4-Plan rash. -izdat. po izvor.'!AB92</f>
        <v>0</v>
      </c>
      <c r="O27" s="298">
        <f>'E4-Plan rash. -izdat. po izvor.'!AC130</f>
        <v>692727</v>
      </c>
      <c r="P27" s="298">
        <f>'E4-Plan rash. -izdat. po izvor.'!AD130</f>
        <v>0</v>
      </c>
      <c r="Q27" s="298">
        <f>'E4-Plan rash. -izdat. po izvor.'!AE92</f>
        <v>0</v>
      </c>
      <c r="R27" s="298">
        <f>'E4-Plan rash. -izdat. po izvor.'!AF92</f>
        <v>0</v>
      </c>
      <c r="S27" s="298">
        <f>'E4-Plan rash. -izdat. po izvor.'!AG92</f>
        <v>0</v>
      </c>
      <c r="T27" s="298">
        <f>'E4-Plan rash. -izdat. po izvor.'!AH130</f>
        <v>32000</v>
      </c>
      <c r="U27" s="298">
        <f>'E4-Plan rash. -izdat. po izvor.'!AI92</f>
        <v>0</v>
      </c>
      <c r="V27" s="298">
        <f>'E4-Plan rash. -izdat. po izvor.'!AJ130</f>
        <v>660727</v>
      </c>
      <c r="W27" s="298">
        <f>'E4-Plan rash. -izdat. po izvor.'!AK92</f>
        <v>0</v>
      </c>
      <c r="X27" s="298">
        <f>'E4-Plan rash. -izdat. po izvor.'!AL92</f>
        <v>0</v>
      </c>
      <c r="Y27" s="298">
        <f>'E4-Plan rash. -izdat. po izvor.'!AM92</f>
        <v>0</v>
      </c>
      <c r="Z27" s="298">
        <f>'E4-Plan rash. -izdat. po izvor.'!AN92</f>
        <v>0</v>
      </c>
    </row>
    <row r="28" spans="1:26" ht="13.2" x14ac:dyDescent="0.25">
      <c r="A28" s="297">
        <v>312</v>
      </c>
      <c r="B28" s="289" t="s">
        <v>25</v>
      </c>
      <c r="C28" s="298">
        <f>'E4-Plan rash. -izdat. po izvor.'!Q132</f>
        <v>15000</v>
      </c>
      <c r="D28" s="298">
        <f>'E4-Plan rash. -izdat. po izvor.'!R132</f>
        <v>0</v>
      </c>
      <c r="E28" s="298">
        <f>'E4-Plan rash. -izdat. po izvor.'!S94</f>
        <v>0</v>
      </c>
      <c r="F28" s="298">
        <f>'E4-Plan rash. -izdat. po izvor.'!T94</f>
        <v>0</v>
      </c>
      <c r="G28" s="298">
        <f>'E4-Plan rash. -izdat. po izvor.'!U94</f>
        <v>0</v>
      </c>
      <c r="H28" s="298">
        <f>'E4-Plan rash. -izdat. po izvor.'!V132</f>
        <v>5000</v>
      </c>
      <c r="I28" s="298">
        <f>'E4-Plan rash. -izdat. po izvor.'!W94</f>
        <v>0</v>
      </c>
      <c r="J28" s="298">
        <f>'E4-Plan rash. -izdat. po izvor.'!X132</f>
        <v>10000</v>
      </c>
      <c r="K28" s="298">
        <f>'E4-Plan rash. -izdat. po izvor.'!Y94</f>
        <v>0</v>
      </c>
      <c r="L28" s="298">
        <f>'E4-Plan rash. -izdat. po izvor.'!Z94</f>
        <v>0</v>
      </c>
      <c r="M28" s="298">
        <f>'E4-Plan rash. -izdat. po izvor.'!AA94</f>
        <v>0</v>
      </c>
      <c r="N28" s="298">
        <f>'E4-Plan rash. -izdat. po izvor.'!AB94</f>
        <v>0</v>
      </c>
      <c r="O28" s="298">
        <f>'E4-Plan rash. -izdat. po izvor.'!AC132</f>
        <v>15000</v>
      </c>
      <c r="P28" s="298">
        <f>'E4-Plan rash. -izdat. po izvor.'!AD132</f>
        <v>0</v>
      </c>
      <c r="Q28" s="298">
        <f>'E4-Plan rash. -izdat. po izvor.'!AE94</f>
        <v>0</v>
      </c>
      <c r="R28" s="298">
        <f>'E4-Plan rash. -izdat. po izvor.'!AF94</f>
        <v>0</v>
      </c>
      <c r="S28" s="298">
        <f>'E4-Plan rash. -izdat. po izvor.'!AG94</f>
        <v>0</v>
      </c>
      <c r="T28" s="298">
        <f>'E4-Plan rash. -izdat. po izvor.'!AH132</f>
        <v>5000</v>
      </c>
      <c r="U28" s="298">
        <f>'E4-Plan rash. -izdat. po izvor.'!AI94</f>
        <v>0</v>
      </c>
      <c r="V28" s="298">
        <f>'E4-Plan rash. -izdat. po izvor.'!AJ132</f>
        <v>10000</v>
      </c>
      <c r="W28" s="298">
        <f>'E4-Plan rash. -izdat. po izvor.'!AK94</f>
        <v>0</v>
      </c>
      <c r="X28" s="298">
        <f>'E4-Plan rash. -izdat. po izvor.'!AL94</f>
        <v>0</v>
      </c>
      <c r="Y28" s="298">
        <f>'E4-Plan rash. -izdat. po izvor.'!AM94</f>
        <v>0</v>
      </c>
      <c r="Z28" s="298">
        <f>'E4-Plan rash. -izdat. po izvor.'!AN94</f>
        <v>0</v>
      </c>
    </row>
    <row r="29" spans="1:26" ht="13.2" x14ac:dyDescent="0.25">
      <c r="A29" s="297">
        <v>313</v>
      </c>
      <c r="B29" s="289" t="s">
        <v>217</v>
      </c>
      <c r="C29" s="298">
        <f>'E4-Plan rash. -izdat. po izvor.'!Q136</f>
        <v>118462</v>
      </c>
      <c r="D29" s="298">
        <f>'E4-Plan rash. -izdat. po izvor.'!R136</f>
        <v>0</v>
      </c>
      <c r="E29" s="298">
        <f>'E4-Plan rash. -izdat. po izvor.'!S98</f>
        <v>0</v>
      </c>
      <c r="F29" s="298">
        <f>'E4-Plan rash. -izdat. po izvor.'!T98</f>
        <v>0</v>
      </c>
      <c r="G29" s="298">
        <f>'E4-Plan rash. -izdat. po izvor.'!U98</f>
        <v>0</v>
      </c>
      <c r="H29" s="298">
        <f>'E4-Plan rash. -izdat. po izvor.'!V136</f>
        <v>5310</v>
      </c>
      <c r="I29" s="298">
        <f>'E4-Plan rash. -izdat. po izvor.'!W98</f>
        <v>0</v>
      </c>
      <c r="J29" s="298">
        <f>'E4-Plan rash. -izdat. po izvor.'!X136</f>
        <v>113152</v>
      </c>
      <c r="K29" s="298">
        <f>'E4-Plan rash. -izdat. po izvor.'!Y98</f>
        <v>0</v>
      </c>
      <c r="L29" s="298">
        <f>'E4-Plan rash. -izdat. po izvor.'!Z98</f>
        <v>0</v>
      </c>
      <c r="M29" s="298">
        <f>'E4-Plan rash. -izdat. po izvor.'!AA98</f>
        <v>0</v>
      </c>
      <c r="N29" s="298">
        <f>'E4-Plan rash. -izdat. po izvor.'!AB98</f>
        <v>0</v>
      </c>
      <c r="O29" s="298">
        <f>'E4-Plan rash. -izdat. po izvor.'!AC136</f>
        <v>118958</v>
      </c>
      <c r="P29" s="298">
        <f>'E4-Plan rash. -izdat. po izvor.'!AD136</f>
        <v>0</v>
      </c>
      <c r="Q29" s="298">
        <f>'E4-Plan rash. -izdat. po izvor.'!AE98</f>
        <v>0</v>
      </c>
      <c r="R29" s="298">
        <f>'E4-Plan rash. -izdat. po izvor.'!AF98</f>
        <v>0</v>
      </c>
      <c r="S29" s="298">
        <f>'E4-Plan rash. -izdat. po izvor.'!AG98</f>
        <v>0</v>
      </c>
      <c r="T29" s="298">
        <f>'E4-Plan rash. -izdat. po izvor.'!AH136</f>
        <v>5310</v>
      </c>
      <c r="U29" s="298">
        <f>'E4-Plan rash. -izdat. po izvor.'!AI98</f>
        <v>0</v>
      </c>
      <c r="V29" s="298">
        <f>'E4-Plan rash. -izdat. po izvor.'!AJ136</f>
        <v>113648</v>
      </c>
      <c r="W29" s="298">
        <f>'E4-Plan rash. -izdat. po izvor.'!AK98</f>
        <v>0</v>
      </c>
      <c r="X29" s="298">
        <f>'E4-Plan rash. -izdat. po izvor.'!AL98</f>
        <v>0</v>
      </c>
      <c r="Y29" s="298">
        <f>'E4-Plan rash. -izdat. po izvor.'!AM98</f>
        <v>0</v>
      </c>
      <c r="Z29" s="298">
        <f>'E4-Plan rash. -izdat. po izvor.'!AN98</f>
        <v>0</v>
      </c>
    </row>
    <row r="30" spans="1:26" ht="13.2" x14ac:dyDescent="0.25">
      <c r="A30" s="297">
        <v>321</v>
      </c>
      <c r="B30" s="289" t="s">
        <v>223</v>
      </c>
      <c r="C30" s="298">
        <f>'E4-Plan rash. -izdat. po izvor.'!Q141</f>
        <v>78842</v>
      </c>
      <c r="D30" s="298">
        <f>'E4-Plan rash. -izdat. po izvor.'!R141</f>
        <v>0</v>
      </c>
      <c r="E30" s="298">
        <f>'E4-Plan rash. -izdat. po izvor.'!S103</f>
        <v>0</v>
      </c>
      <c r="F30" s="298">
        <f>'E4-Plan rash. -izdat. po izvor.'!T103</f>
        <v>0</v>
      </c>
      <c r="G30" s="298">
        <f>'E4-Plan rash. -izdat. po izvor.'!U103</f>
        <v>0</v>
      </c>
      <c r="H30" s="298">
        <f>'E4-Plan rash. -izdat. po izvor.'!V141</f>
        <v>9000</v>
      </c>
      <c r="I30" s="298">
        <f>'E4-Plan rash. -izdat. po izvor.'!W103</f>
        <v>0</v>
      </c>
      <c r="J30" s="298">
        <f>'E4-Plan rash. -izdat. po izvor.'!X141</f>
        <v>69842</v>
      </c>
      <c r="K30" s="298">
        <f>'E4-Plan rash. -izdat. po izvor.'!Y103</f>
        <v>0</v>
      </c>
      <c r="L30" s="298">
        <f>'E4-Plan rash. -izdat. po izvor.'!Z103</f>
        <v>0</v>
      </c>
      <c r="M30" s="298">
        <f>'E4-Plan rash. -izdat. po izvor.'!AA103</f>
        <v>0</v>
      </c>
      <c r="N30" s="298">
        <f>'E4-Plan rash. -izdat. po izvor.'!AB103</f>
        <v>0</v>
      </c>
      <c r="O30" s="298">
        <f>'E4-Plan rash. -izdat. po izvor.'!AC141</f>
        <v>78642</v>
      </c>
      <c r="P30" s="298">
        <f>'E4-Plan rash. -izdat. po izvor.'!AD141</f>
        <v>0</v>
      </c>
      <c r="Q30" s="298">
        <f>'E4-Plan rash. -izdat. po izvor.'!AE103</f>
        <v>0</v>
      </c>
      <c r="R30" s="298">
        <f>'E4-Plan rash. -izdat. po izvor.'!AF103</f>
        <v>0</v>
      </c>
      <c r="S30" s="298">
        <f>'E4-Plan rash. -izdat. po izvor.'!AG103</f>
        <v>0</v>
      </c>
      <c r="T30" s="298">
        <f>'E4-Plan rash. -izdat. po izvor.'!AH141</f>
        <v>9000</v>
      </c>
      <c r="U30" s="298">
        <f>'E4-Plan rash. -izdat. po izvor.'!AI103</f>
        <v>0</v>
      </c>
      <c r="V30" s="298">
        <f>'E4-Plan rash. -izdat. po izvor.'!AJ141</f>
        <v>69642</v>
      </c>
      <c r="W30" s="298">
        <f>'E4-Plan rash. -izdat. po izvor.'!AK103</f>
        <v>0</v>
      </c>
      <c r="X30" s="298">
        <f>'E4-Plan rash. -izdat. po izvor.'!AL103</f>
        <v>0</v>
      </c>
      <c r="Y30" s="298">
        <f>'E4-Plan rash. -izdat. po izvor.'!AM103</f>
        <v>0</v>
      </c>
      <c r="Z30" s="298">
        <f>'E4-Plan rash. -izdat. po izvor.'!AN103</f>
        <v>0</v>
      </c>
    </row>
    <row r="31" spans="1:26" ht="13.2" x14ac:dyDescent="0.25">
      <c r="A31" s="237">
        <v>322</v>
      </c>
      <c r="B31" s="226" t="s">
        <v>230</v>
      </c>
      <c r="C31" s="298">
        <f>'E4-Plan rash. -izdat. po izvor.'!Q145</f>
        <v>13600</v>
      </c>
      <c r="D31" s="298">
        <f>'E4-Plan rash. -izdat. po izvor.'!R145</f>
        <v>0</v>
      </c>
      <c r="E31" s="298"/>
      <c r="F31" s="298"/>
      <c r="G31" s="298"/>
      <c r="H31" s="298">
        <f>'E4-Plan rash. -izdat. po izvor.'!V145</f>
        <v>0</v>
      </c>
      <c r="I31" s="298"/>
      <c r="J31" s="298">
        <f>'E4-Plan rash. -izdat. po izvor.'!X145</f>
        <v>13600</v>
      </c>
      <c r="K31" s="298"/>
      <c r="L31" s="298"/>
      <c r="M31" s="298"/>
      <c r="N31" s="298"/>
      <c r="O31" s="298">
        <f>'E4-Plan rash. -izdat. po izvor.'!AC145</f>
        <v>13600</v>
      </c>
      <c r="P31" s="298">
        <f>'E4-Plan rash. -izdat. po izvor.'!AD145</f>
        <v>0</v>
      </c>
      <c r="Q31" s="298"/>
      <c r="R31" s="298"/>
      <c r="S31" s="298"/>
      <c r="T31" s="298">
        <f>'E4-Plan rash. -izdat. po izvor.'!AH145</f>
        <v>0</v>
      </c>
      <c r="U31" s="298"/>
      <c r="V31" s="298">
        <f>'E4-Plan rash. -izdat. po izvor.'!AJ145</f>
        <v>13600</v>
      </c>
      <c r="W31" s="298"/>
      <c r="X31" s="298"/>
      <c r="Y31" s="298"/>
      <c r="Z31" s="298"/>
    </row>
    <row r="32" spans="1:26" ht="13.2" x14ac:dyDescent="0.25">
      <c r="A32" s="237">
        <v>323</v>
      </c>
      <c r="B32" s="226" t="s">
        <v>238</v>
      </c>
      <c r="C32" s="298">
        <f>'E4-Plan rash. -izdat. po izvor.'!Q149</f>
        <v>60740</v>
      </c>
      <c r="D32" s="298">
        <f>'E4-Plan rash. -izdat. po izvor.'!R149</f>
        <v>0</v>
      </c>
      <c r="E32" s="298">
        <f>'E4-Plan rash. -izdat. po izvor.'!S108</f>
        <v>0</v>
      </c>
      <c r="F32" s="298">
        <f>'E4-Plan rash. -izdat. po izvor.'!T108</f>
        <v>0</v>
      </c>
      <c r="G32" s="298">
        <f>'E4-Plan rash. -izdat. po izvor.'!U108</f>
        <v>0</v>
      </c>
      <c r="H32" s="298">
        <f>'E4-Plan rash. -izdat. po izvor.'!V149</f>
        <v>0</v>
      </c>
      <c r="I32" s="298">
        <f>'E4-Plan rash. -izdat. po izvor.'!W108</f>
        <v>0</v>
      </c>
      <c r="J32" s="298">
        <f>'E4-Plan rash. -izdat. po izvor.'!X149</f>
        <v>60740</v>
      </c>
      <c r="K32" s="298">
        <f>'E4-Plan rash. -izdat. po izvor.'!Y108</f>
        <v>0</v>
      </c>
      <c r="L32" s="298">
        <f>'E4-Plan rash. -izdat. po izvor.'!Z108</f>
        <v>0</v>
      </c>
      <c r="M32" s="298">
        <f>'E4-Plan rash. -izdat. po izvor.'!AA108</f>
        <v>0</v>
      </c>
      <c r="N32" s="298">
        <f>'E4-Plan rash. -izdat. po izvor.'!AB108</f>
        <v>0</v>
      </c>
      <c r="O32" s="298">
        <f>'E4-Plan rash. -izdat. po izvor.'!AC149</f>
        <v>60740</v>
      </c>
      <c r="P32" s="298">
        <f>'E4-Plan rash. -izdat. po izvor.'!AD149</f>
        <v>0</v>
      </c>
      <c r="Q32" s="298">
        <f>'E4-Plan rash. -izdat. po izvor.'!AE108</f>
        <v>0</v>
      </c>
      <c r="R32" s="298">
        <f>'E4-Plan rash. -izdat. po izvor.'!AF108</f>
        <v>0</v>
      </c>
      <c r="S32" s="298">
        <f>'E4-Plan rash. -izdat. po izvor.'!AG108</f>
        <v>0</v>
      </c>
      <c r="T32" s="298">
        <f>'E4-Plan rash. -izdat. po izvor.'!AH149</f>
        <v>0</v>
      </c>
      <c r="U32" s="298">
        <f>'E4-Plan rash. -izdat. po izvor.'!AI108</f>
        <v>0</v>
      </c>
      <c r="V32" s="298">
        <f>'E4-Plan rash. -izdat. po izvor.'!AJ149</f>
        <v>60740</v>
      </c>
      <c r="W32" s="298">
        <f>'E4-Plan rash. -izdat. po izvor.'!AK108</f>
        <v>0</v>
      </c>
      <c r="X32" s="298">
        <f>'E4-Plan rash. -izdat. po izvor.'!AL108</f>
        <v>0</v>
      </c>
      <c r="Y32" s="298">
        <f>'E4-Plan rash. -izdat. po izvor.'!AM108</f>
        <v>0</v>
      </c>
      <c r="Z32" s="298">
        <f>'E4-Plan rash. -izdat. po izvor.'!AN108</f>
        <v>0</v>
      </c>
    </row>
    <row r="33" spans="1:26" ht="26.4" x14ac:dyDescent="0.25">
      <c r="A33" s="294" t="s">
        <v>22</v>
      </c>
      <c r="B33" s="295" t="s">
        <v>64</v>
      </c>
      <c r="C33" s="296">
        <f t="shared" ref="C33:Z33" si="6">SUM(C34:C36)</f>
        <v>0</v>
      </c>
      <c r="D33" s="296">
        <f t="shared" si="6"/>
        <v>0</v>
      </c>
      <c r="E33" s="296">
        <f t="shared" si="6"/>
        <v>0</v>
      </c>
      <c r="F33" s="296">
        <f t="shared" si="6"/>
        <v>0</v>
      </c>
      <c r="G33" s="296">
        <f t="shared" si="6"/>
        <v>0</v>
      </c>
      <c r="H33" s="296">
        <f t="shared" si="6"/>
        <v>0</v>
      </c>
      <c r="I33" s="296">
        <f t="shared" si="6"/>
        <v>0</v>
      </c>
      <c r="J33" s="296">
        <f t="shared" si="6"/>
        <v>0</v>
      </c>
      <c r="K33" s="296">
        <f t="shared" si="6"/>
        <v>0</v>
      </c>
      <c r="L33" s="296">
        <f t="shared" si="6"/>
        <v>0</v>
      </c>
      <c r="M33" s="296">
        <f t="shared" si="6"/>
        <v>0</v>
      </c>
      <c r="N33" s="296">
        <f t="shared" si="6"/>
        <v>0</v>
      </c>
      <c r="O33" s="296">
        <f t="shared" si="6"/>
        <v>0</v>
      </c>
      <c r="P33" s="296">
        <f t="shared" si="6"/>
        <v>0</v>
      </c>
      <c r="Q33" s="296">
        <f t="shared" si="6"/>
        <v>0</v>
      </c>
      <c r="R33" s="296">
        <f t="shared" si="6"/>
        <v>0</v>
      </c>
      <c r="S33" s="296">
        <f t="shared" si="6"/>
        <v>0</v>
      </c>
      <c r="T33" s="296">
        <f t="shared" si="6"/>
        <v>0</v>
      </c>
      <c r="U33" s="296">
        <f t="shared" si="6"/>
        <v>0</v>
      </c>
      <c r="V33" s="296">
        <f t="shared" si="6"/>
        <v>0</v>
      </c>
      <c r="W33" s="296">
        <f t="shared" si="6"/>
        <v>0</v>
      </c>
      <c r="X33" s="296">
        <f t="shared" si="6"/>
        <v>0</v>
      </c>
      <c r="Y33" s="296">
        <f t="shared" si="6"/>
        <v>0</v>
      </c>
      <c r="Z33" s="296">
        <f t="shared" si="6"/>
        <v>0</v>
      </c>
    </row>
    <row r="34" spans="1:26" ht="13.2" x14ac:dyDescent="0.25">
      <c r="A34" s="297">
        <v>311</v>
      </c>
      <c r="B34" s="289" t="s">
        <v>210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303"/>
      <c r="R34" s="303"/>
      <c r="S34" s="303"/>
      <c r="T34" s="303"/>
      <c r="U34" s="303"/>
      <c r="V34" s="303"/>
      <c r="W34" s="303"/>
      <c r="X34" s="303"/>
      <c r="Y34" s="303"/>
      <c r="Z34" s="303"/>
    </row>
    <row r="35" spans="1:26" ht="13.2" x14ac:dyDescent="0.25">
      <c r="A35" s="297">
        <v>312</v>
      </c>
      <c r="B35" s="289" t="s">
        <v>25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303"/>
      <c r="R35" s="303"/>
      <c r="S35" s="303"/>
      <c r="T35" s="303"/>
      <c r="U35" s="303"/>
      <c r="V35" s="303"/>
      <c r="W35" s="303"/>
      <c r="X35" s="303"/>
      <c r="Y35" s="303"/>
      <c r="Z35" s="303"/>
    </row>
    <row r="36" spans="1:26" s="271" customFormat="1" ht="13.2" x14ac:dyDescent="0.25">
      <c r="A36" s="297">
        <v>313</v>
      </c>
      <c r="B36" s="289" t="s">
        <v>217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303"/>
      <c r="R36" s="303"/>
      <c r="S36" s="303"/>
      <c r="T36" s="303"/>
      <c r="U36" s="303"/>
      <c r="V36" s="303"/>
      <c r="W36" s="303"/>
      <c r="X36" s="303"/>
      <c r="Y36" s="303"/>
      <c r="Z36" s="303"/>
    </row>
    <row r="37" spans="1:26" s="277" customFormat="1" ht="39.6" x14ac:dyDescent="0.25">
      <c r="A37" s="291" t="s">
        <v>20</v>
      </c>
      <c r="B37" s="292" t="s">
        <v>65</v>
      </c>
      <c r="C37" s="293">
        <f t="shared" ref="C37:Z37" si="7">C38+C46</f>
        <v>1756108</v>
      </c>
      <c r="D37" s="293">
        <f t="shared" si="7"/>
        <v>250000</v>
      </c>
      <c r="E37" s="293">
        <f t="shared" si="7"/>
        <v>0</v>
      </c>
      <c r="F37" s="293">
        <f t="shared" si="7"/>
        <v>300000</v>
      </c>
      <c r="G37" s="293">
        <f t="shared" si="7"/>
        <v>0</v>
      </c>
      <c r="H37" s="293">
        <f t="shared" si="7"/>
        <v>436390</v>
      </c>
      <c r="I37" s="293">
        <f t="shared" si="7"/>
        <v>489718</v>
      </c>
      <c r="J37" s="293">
        <f t="shared" si="7"/>
        <v>280000</v>
      </c>
      <c r="K37" s="293">
        <f t="shared" si="7"/>
        <v>0</v>
      </c>
      <c r="L37" s="293">
        <f t="shared" si="7"/>
        <v>0</v>
      </c>
      <c r="M37" s="293">
        <f t="shared" si="7"/>
        <v>0</v>
      </c>
      <c r="N37" s="293">
        <f t="shared" si="7"/>
        <v>0</v>
      </c>
      <c r="O37" s="293">
        <f t="shared" si="7"/>
        <v>1756108</v>
      </c>
      <c r="P37" s="293">
        <f t="shared" si="7"/>
        <v>250000</v>
      </c>
      <c r="Q37" s="293">
        <f t="shared" si="7"/>
        <v>0</v>
      </c>
      <c r="R37" s="293">
        <f t="shared" si="7"/>
        <v>300000</v>
      </c>
      <c r="S37" s="293">
        <f t="shared" si="7"/>
        <v>0</v>
      </c>
      <c r="T37" s="293">
        <f t="shared" si="7"/>
        <v>436390</v>
      </c>
      <c r="U37" s="293">
        <f t="shared" si="7"/>
        <v>489718</v>
      </c>
      <c r="V37" s="293">
        <f t="shared" si="7"/>
        <v>280000</v>
      </c>
      <c r="W37" s="293">
        <f t="shared" si="7"/>
        <v>0</v>
      </c>
      <c r="X37" s="293">
        <f t="shared" si="7"/>
        <v>0</v>
      </c>
      <c r="Y37" s="293">
        <f t="shared" si="7"/>
        <v>0</v>
      </c>
      <c r="Z37" s="293">
        <f t="shared" si="7"/>
        <v>0</v>
      </c>
    </row>
    <row r="38" spans="1:26" ht="13.2" x14ac:dyDescent="0.25">
      <c r="A38" s="294" t="s">
        <v>22</v>
      </c>
      <c r="B38" s="295" t="s">
        <v>69</v>
      </c>
      <c r="C38" s="296">
        <f t="shared" ref="C38:Z38" si="8">SUM(C39:C44)</f>
        <v>1756108</v>
      </c>
      <c r="D38" s="296">
        <f t="shared" si="8"/>
        <v>250000</v>
      </c>
      <c r="E38" s="296">
        <f t="shared" si="8"/>
        <v>0</v>
      </c>
      <c r="F38" s="296">
        <f t="shared" si="8"/>
        <v>300000</v>
      </c>
      <c r="G38" s="296">
        <f t="shared" si="8"/>
        <v>0</v>
      </c>
      <c r="H38" s="296">
        <f t="shared" si="8"/>
        <v>436390</v>
      </c>
      <c r="I38" s="296">
        <f t="shared" si="8"/>
        <v>489718</v>
      </c>
      <c r="J38" s="296">
        <f t="shared" si="8"/>
        <v>280000</v>
      </c>
      <c r="K38" s="296">
        <f t="shared" si="8"/>
        <v>0</v>
      </c>
      <c r="L38" s="296">
        <f t="shared" si="8"/>
        <v>0</v>
      </c>
      <c r="M38" s="296">
        <f t="shared" si="8"/>
        <v>0</v>
      </c>
      <c r="N38" s="296">
        <f t="shared" si="8"/>
        <v>0</v>
      </c>
      <c r="O38" s="296">
        <f t="shared" si="8"/>
        <v>1756108</v>
      </c>
      <c r="P38" s="296">
        <f t="shared" si="8"/>
        <v>250000</v>
      </c>
      <c r="Q38" s="296">
        <f t="shared" si="8"/>
        <v>0</v>
      </c>
      <c r="R38" s="296">
        <f t="shared" si="8"/>
        <v>300000</v>
      </c>
      <c r="S38" s="296">
        <f t="shared" si="8"/>
        <v>0</v>
      </c>
      <c r="T38" s="296">
        <f t="shared" si="8"/>
        <v>436390</v>
      </c>
      <c r="U38" s="296">
        <f t="shared" si="8"/>
        <v>489718</v>
      </c>
      <c r="V38" s="296">
        <f t="shared" si="8"/>
        <v>280000</v>
      </c>
      <c r="W38" s="296">
        <f t="shared" si="8"/>
        <v>0</v>
      </c>
      <c r="X38" s="296">
        <f t="shared" si="8"/>
        <v>0</v>
      </c>
      <c r="Y38" s="296">
        <f t="shared" si="8"/>
        <v>0</v>
      </c>
      <c r="Z38" s="296">
        <f t="shared" si="8"/>
        <v>0</v>
      </c>
    </row>
    <row r="39" spans="1:26" s="271" customFormat="1" ht="13.2" x14ac:dyDescent="0.25">
      <c r="A39" s="297">
        <v>311</v>
      </c>
      <c r="B39" s="289" t="s">
        <v>210</v>
      </c>
      <c r="C39" s="298">
        <f>'E4-Plan rash. -izdat. po izvor.'!Q160</f>
        <v>1150601</v>
      </c>
      <c r="D39" s="298">
        <f>'E4-Plan rash. -izdat. po izvor.'!R160</f>
        <v>98778</v>
      </c>
      <c r="E39" s="298">
        <f>'E4-Plan rash. -izdat. po izvor.'!S160</f>
        <v>0</v>
      </c>
      <c r="F39" s="298">
        <f>'E4-Plan rash. -izdat. po izvor.'!T160</f>
        <v>300000</v>
      </c>
      <c r="G39" s="298">
        <f>'E4-Plan rash. -izdat. po izvor.'!U160</f>
        <v>0</v>
      </c>
      <c r="H39" s="298">
        <f>'E4-Plan rash. -izdat. po izvor.'!V160</f>
        <v>199210</v>
      </c>
      <c r="I39" s="298">
        <f>'E4-Plan rash. -izdat. po izvor.'!W160</f>
        <v>390496</v>
      </c>
      <c r="J39" s="298">
        <f>'E4-Plan rash. -izdat. po izvor.'!X160</f>
        <v>162117</v>
      </c>
      <c r="K39" s="298">
        <f>'E4-Plan rash. -izdat. po izvor.'!Y160</f>
        <v>0</v>
      </c>
      <c r="L39" s="298">
        <f>'E4-Plan rash. -izdat. po izvor.'!Z160</f>
        <v>0</v>
      </c>
      <c r="M39" s="298">
        <f>'E4-Plan rash. -izdat. po izvor.'!AA160</f>
        <v>0</v>
      </c>
      <c r="N39" s="298">
        <f>'E4-Plan rash. -izdat. po izvor.'!AB160</f>
        <v>0</v>
      </c>
      <c r="O39" s="298">
        <f>'E4-Plan rash. -izdat. po izvor.'!AC160</f>
        <v>1150601</v>
      </c>
      <c r="P39" s="298">
        <f>'E4-Plan rash. -izdat. po izvor.'!AD160</f>
        <v>98778</v>
      </c>
      <c r="Q39" s="298">
        <f>'E4-Plan rash. -izdat. po izvor.'!AE160</f>
        <v>0</v>
      </c>
      <c r="R39" s="298">
        <f>'E4-Plan rash. -izdat. po izvor.'!AF160</f>
        <v>300000</v>
      </c>
      <c r="S39" s="298">
        <f>'E4-Plan rash. -izdat. po izvor.'!AG160</f>
        <v>0</v>
      </c>
      <c r="T39" s="298">
        <f>'E4-Plan rash. -izdat. po izvor.'!AH160</f>
        <v>199210</v>
      </c>
      <c r="U39" s="298">
        <f>'E4-Plan rash. -izdat. po izvor.'!AI160</f>
        <v>390496</v>
      </c>
      <c r="V39" s="298">
        <f>'E4-Plan rash. -izdat. po izvor.'!AJ160</f>
        <v>162117</v>
      </c>
      <c r="W39" s="298">
        <f>'E4-Plan rash. -izdat. po izvor.'!AK160</f>
        <v>0</v>
      </c>
      <c r="X39" s="298">
        <f>'E4-Plan rash. -izdat. po izvor.'!AL160</f>
        <v>0</v>
      </c>
      <c r="Y39" s="298">
        <f>'E4-Plan rash. -izdat. po izvor.'!AM160</f>
        <v>0</v>
      </c>
      <c r="Z39" s="298">
        <f>'E4-Plan rash. -izdat. po izvor.'!AN160</f>
        <v>0</v>
      </c>
    </row>
    <row r="40" spans="1:26" s="271" customFormat="1" ht="13.2" x14ac:dyDescent="0.25">
      <c r="A40" s="297">
        <v>312</v>
      </c>
      <c r="B40" s="289" t="s">
        <v>25</v>
      </c>
      <c r="C40" s="298">
        <f>'E4-Plan rash. -izdat. po izvor.'!Q162</f>
        <v>20000</v>
      </c>
      <c r="D40" s="298">
        <f>'E4-Plan rash. -izdat. po izvor.'!R162</f>
        <v>0</v>
      </c>
      <c r="E40" s="298">
        <f>'E4-Plan rash. -izdat. po izvor.'!S162</f>
        <v>0</v>
      </c>
      <c r="F40" s="298">
        <f>'E4-Plan rash. -izdat. po izvor.'!T162</f>
        <v>0</v>
      </c>
      <c r="G40" s="298">
        <f>'E4-Plan rash. -izdat. po izvor.'!U162</f>
        <v>0</v>
      </c>
      <c r="H40" s="298">
        <f>'E4-Plan rash. -izdat. po izvor.'!V162</f>
        <v>20000</v>
      </c>
      <c r="I40" s="298">
        <f>'E4-Plan rash. -izdat. po izvor.'!W162</f>
        <v>0</v>
      </c>
      <c r="J40" s="298">
        <f>'E4-Plan rash. -izdat. po izvor.'!X162</f>
        <v>0</v>
      </c>
      <c r="K40" s="298">
        <f>'E4-Plan rash. -izdat. po izvor.'!Y162</f>
        <v>0</v>
      </c>
      <c r="L40" s="298">
        <f>'E4-Plan rash. -izdat. po izvor.'!Z162</f>
        <v>0</v>
      </c>
      <c r="M40" s="298">
        <f>'E4-Plan rash. -izdat. po izvor.'!AA162</f>
        <v>0</v>
      </c>
      <c r="N40" s="298">
        <f>'E4-Plan rash. -izdat. po izvor.'!AB162</f>
        <v>0</v>
      </c>
      <c r="O40" s="298">
        <f>'E4-Plan rash. -izdat. po izvor.'!AC162</f>
        <v>20000</v>
      </c>
      <c r="P40" s="298">
        <f>'E4-Plan rash. -izdat. po izvor.'!AD162</f>
        <v>0</v>
      </c>
      <c r="Q40" s="298">
        <f>'E4-Plan rash. -izdat. po izvor.'!AE162</f>
        <v>0</v>
      </c>
      <c r="R40" s="298">
        <f>'E4-Plan rash. -izdat. po izvor.'!AF162</f>
        <v>0</v>
      </c>
      <c r="S40" s="298">
        <f>'E4-Plan rash. -izdat. po izvor.'!AG162</f>
        <v>0</v>
      </c>
      <c r="T40" s="298">
        <f>'E4-Plan rash. -izdat. po izvor.'!AH162</f>
        <v>20000</v>
      </c>
      <c r="U40" s="298">
        <f>'E4-Plan rash. -izdat. po izvor.'!AI162</f>
        <v>0</v>
      </c>
      <c r="V40" s="298">
        <f>'E4-Plan rash. -izdat. po izvor.'!AJ162</f>
        <v>0</v>
      </c>
      <c r="W40" s="298">
        <f>'E4-Plan rash. -izdat. po izvor.'!AK162</f>
        <v>0</v>
      </c>
      <c r="X40" s="298">
        <f>'E4-Plan rash. -izdat. po izvor.'!AL162</f>
        <v>0</v>
      </c>
      <c r="Y40" s="298">
        <f>'E4-Plan rash. -izdat. po izvor.'!AM162</f>
        <v>0</v>
      </c>
      <c r="Z40" s="298">
        <f>'E4-Plan rash. -izdat. po izvor.'!AN162</f>
        <v>0</v>
      </c>
    </row>
    <row r="41" spans="1:26" s="271" customFormat="1" ht="13.2" x14ac:dyDescent="0.25">
      <c r="A41" s="297">
        <v>313</v>
      </c>
      <c r="B41" s="289" t="s">
        <v>217</v>
      </c>
      <c r="C41" s="298">
        <f>'E4-Plan rash. -izdat. po izvor.'!Q165</f>
        <v>174507</v>
      </c>
      <c r="D41" s="298">
        <f>'E4-Plan rash. -izdat. po izvor.'!R165</f>
        <v>35222</v>
      </c>
      <c r="E41" s="298">
        <f>'E4-Plan rash. -izdat. po izvor.'!S165</f>
        <v>0</v>
      </c>
      <c r="F41" s="298">
        <f>'E4-Plan rash. -izdat. po izvor.'!T165</f>
        <v>0</v>
      </c>
      <c r="G41" s="298">
        <f>'E4-Plan rash. -izdat. po izvor.'!U165</f>
        <v>0</v>
      </c>
      <c r="H41" s="298">
        <f>'E4-Plan rash. -izdat. po izvor.'!V165</f>
        <v>51180</v>
      </c>
      <c r="I41" s="298">
        <f>'E4-Plan rash. -izdat. po izvor.'!W165</f>
        <v>65222</v>
      </c>
      <c r="J41" s="298">
        <f>'E4-Plan rash. -izdat. po izvor.'!X165</f>
        <v>22883</v>
      </c>
      <c r="K41" s="298">
        <f>'E4-Plan rash. -izdat. po izvor.'!Y165</f>
        <v>0</v>
      </c>
      <c r="L41" s="298">
        <f>'E4-Plan rash. -izdat. po izvor.'!Z165</f>
        <v>0</v>
      </c>
      <c r="M41" s="298">
        <f>'E4-Plan rash. -izdat. po izvor.'!AA165</f>
        <v>0</v>
      </c>
      <c r="N41" s="298">
        <f>'E4-Plan rash. -izdat. po izvor.'!AB165</f>
        <v>0</v>
      </c>
      <c r="O41" s="298">
        <f>'E4-Plan rash. -izdat. po izvor.'!AC165</f>
        <v>179507</v>
      </c>
      <c r="P41" s="298">
        <f>'E4-Plan rash. -izdat. po izvor.'!AD165</f>
        <v>35222</v>
      </c>
      <c r="Q41" s="298">
        <f>'E4-Plan rash. -izdat. po izvor.'!AE165</f>
        <v>0</v>
      </c>
      <c r="R41" s="298">
        <f>'E4-Plan rash. -izdat. po izvor.'!AF165</f>
        <v>0</v>
      </c>
      <c r="S41" s="298">
        <f>'E4-Plan rash. -izdat. po izvor.'!AG165</f>
        <v>0</v>
      </c>
      <c r="T41" s="298">
        <f>'E4-Plan rash. -izdat. po izvor.'!AH165</f>
        <v>51180</v>
      </c>
      <c r="U41" s="298">
        <f>'E4-Plan rash. -izdat. po izvor.'!AI165</f>
        <v>65222</v>
      </c>
      <c r="V41" s="298">
        <f>'E4-Plan rash. -izdat. po izvor.'!AJ165</f>
        <v>27883</v>
      </c>
      <c r="W41" s="298">
        <f>'E4-Plan rash. -izdat. po izvor.'!AK165</f>
        <v>0</v>
      </c>
      <c r="X41" s="298">
        <f>'E4-Plan rash. -izdat. po izvor.'!AL165</f>
        <v>0</v>
      </c>
      <c r="Y41" s="298">
        <f>'E4-Plan rash. -izdat. po izvor.'!AM165</f>
        <v>0</v>
      </c>
      <c r="Z41" s="298">
        <f>'E4-Plan rash. -izdat. po izvor.'!AN165</f>
        <v>0</v>
      </c>
    </row>
    <row r="42" spans="1:26" s="271" customFormat="1" ht="13.2" x14ac:dyDescent="0.25">
      <c r="A42" s="297">
        <v>321</v>
      </c>
      <c r="B42" s="289" t="s">
        <v>223</v>
      </c>
      <c r="C42" s="298">
        <f>'E4-Plan rash. -izdat. po izvor.'!Q167</f>
        <v>25000</v>
      </c>
      <c r="D42" s="298">
        <f>'E4-Plan rash. -izdat. po izvor.'!R167</f>
        <v>10000</v>
      </c>
      <c r="E42" s="298">
        <f>'E4-Plan rash. -izdat. po izvor.'!S167</f>
        <v>0</v>
      </c>
      <c r="F42" s="298">
        <f>'E4-Plan rash. -izdat. po izvor.'!T167</f>
        <v>0</v>
      </c>
      <c r="G42" s="298">
        <f>'E4-Plan rash. -izdat. po izvor.'!U167</f>
        <v>0</v>
      </c>
      <c r="H42" s="298">
        <f>'E4-Plan rash. -izdat. po izvor.'!V167</f>
        <v>15000</v>
      </c>
      <c r="I42" s="298">
        <f>'E4-Plan rash. -izdat. po izvor.'!W167</f>
        <v>0</v>
      </c>
      <c r="J42" s="298">
        <f>'E4-Plan rash. -izdat. po izvor.'!X167</f>
        <v>0</v>
      </c>
      <c r="K42" s="298">
        <f>'E4-Plan rash. -izdat. po izvor.'!Y167</f>
        <v>0</v>
      </c>
      <c r="L42" s="298">
        <f>'E4-Plan rash. -izdat. po izvor.'!Z167</f>
        <v>0</v>
      </c>
      <c r="M42" s="298">
        <f>'E4-Plan rash. -izdat. po izvor.'!AA167</f>
        <v>0</v>
      </c>
      <c r="N42" s="298">
        <f>'E4-Plan rash. -izdat. po izvor.'!AB167</f>
        <v>0</v>
      </c>
      <c r="O42" s="298">
        <f>'E4-Plan rash. -izdat. po izvor.'!AC167</f>
        <v>25000</v>
      </c>
      <c r="P42" s="298">
        <f>'E4-Plan rash. -izdat. po izvor.'!AD167</f>
        <v>10000</v>
      </c>
      <c r="Q42" s="298">
        <f>'E4-Plan rash. -izdat. po izvor.'!AE167</f>
        <v>0</v>
      </c>
      <c r="R42" s="298">
        <f>'E4-Plan rash. -izdat. po izvor.'!AF167</f>
        <v>0</v>
      </c>
      <c r="S42" s="298">
        <f>'E4-Plan rash. -izdat. po izvor.'!AG167</f>
        <v>0</v>
      </c>
      <c r="T42" s="298">
        <f>'E4-Plan rash. -izdat. po izvor.'!AH167</f>
        <v>15000</v>
      </c>
      <c r="U42" s="298">
        <f>'E4-Plan rash. -izdat. po izvor.'!AI167</f>
        <v>0</v>
      </c>
      <c r="V42" s="298">
        <f>'E4-Plan rash. -izdat. po izvor.'!AJ167</f>
        <v>0</v>
      </c>
      <c r="W42" s="298">
        <f>'E4-Plan rash. -izdat. po izvor.'!AK167</f>
        <v>0</v>
      </c>
      <c r="X42" s="298">
        <f>'E4-Plan rash. -izdat. po izvor.'!AL167</f>
        <v>0</v>
      </c>
      <c r="Y42" s="298">
        <f>'E4-Plan rash. -izdat. po izvor.'!AM167</f>
        <v>0</v>
      </c>
      <c r="Z42" s="298">
        <f>'E4-Plan rash. -izdat. po izvor.'!AN167</f>
        <v>0</v>
      </c>
    </row>
    <row r="43" spans="1:26" s="271" customFormat="1" ht="13.2" x14ac:dyDescent="0.25">
      <c r="A43" s="297">
        <v>322</v>
      </c>
      <c r="B43" s="289" t="s">
        <v>230</v>
      </c>
      <c r="C43" s="298">
        <f>'E4-Plan rash. -izdat. po izvor.'!Q171</f>
        <v>331000</v>
      </c>
      <c r="D43" s="298">
        <f>'E4-Plan rash. -izdat. po izvor.'!R171</f>
        <v>96000</v>
      </c>
      <c r="E43" s="298">
        <f>'E4-Plan rash. -izdat. po izvor.'!S171</f>
        <v>0</v>
      </c>
      <c r="F43" s="298">
        <f>'E4-Plan rash. -izdat. po izvor.'!T171</f>
        <v>0</v>
      </c>
      <c r="G43" s="298">
        <f>'E4-Plan rash. -izdat. po izvor.'!U171</f>
        <v>0</v>
      </c>
      <c r="H43" s="298">
        <f>'E4-Plan rash. -izdat. po izvor.'!V171</f>
        <v>130000</v>
      </c>
      <c r="I43" s="298">
        <f>'E4-Plan rash. -izdat. po izvor.'!W171</f>
        <v>20000</v>
      </c>
      <c r="J43" s="298">
        <f>'E4-Plan rash. -izdat. po izvor.'!X171</f>
        <v>85000</v>
      </c>
      <c r="K43" s="298">
        <f>'E4-Plan rash. -izdat. po izvor.'!Y171</f>
        <v>0</v>
      </c>
      <c r="L43" s="298">
        <f>'E4-Plan rash. -izdat. po izvor.'!Z171</f>
        <v>0</v>
      </c>
      <c r="M43" s="298">
        <f>'E4-Plan rash. -izdat. po izvor.'!AA171</f>
        <v>0</v>
      </c>
      <c r="N43" s="298">
        <f>'E4-Plan rash. -izdat. po izvor.'!AB171</f>
        <v>0</v>
      </c>
      <c r="O43" s="298">
        <f>'E4-Plan rash. -izdat. po izvor.'!AC171</f>
        <v>328000</v>
      </c>
      <c r="P43" s="298">
        <f>'E4-Plan rash. -izdat. po izvor.'!AD171</f>
        <v>96000</v>
      </c>
      <c r="Q43" s="298">
        <f>'E4-Plan rash. -izdat. po izvor.'!AE171</f>
        <v>0</v>
      </c>
      <c r="R43" s="298">
        <f>'E4-Plan rash. -izdat. po izvor.'!AF171</f>
        <v>0</v>
      </c>
      <c r="S43" s="298">
        <f>'E4-Plan rash. -izdat. po izvor.'!AG171</f>
        <v>0</v>
      </c>
      <c r="T43" s="298">
        <f>'E4-Plan rash. -izdat. po izvor.'!AH171</f>
        <v>130000</v>
      </c>
      <c r="U43" s="298">
        <f>'E4-Plan rash. -izdat. po izvor.'!AI171</f>
        <v>20000</v>
      </c>
      <c r="V43" s="298">
        <f>'E4-Plan rash. -izdat. po izvor.'!AJ171</f>
        <v>82000</v>
      </c>
      <c r="W43" s="298">
        <f>'E4-Plan rash. -izdat. po izvor.'!AK171</f>
        <v>0</v>
      </c>
      <c r="X43" s="298">
        <f>'E4-Plan rash. -izdat. po izvor.'!AL171</f>
        <v>0</v>
      </c>
      <c r="Y43" s="298">
        <f>'E4-Plan rash. -izdat. po izvor.'!AM171</f>
        <v>0</v>
      </c>
      <c r="Z43" s="298">
        <f>'E4-Plan rash. -izdat. po izvor.'!AN171</f>
        <v>0</v>
      </c>
    </row>
    <row r="44" spans="1:26" s="271" customFormat="1" ht="13.2" x14ac:dyDescent="0.25">
      <c r="A44" s="297">
        <v>323</v>
      </c>
      <c r="B44" s="289" t="s">
        <v>238</v>
      </c>
      <c r="C44" s="298">
        <f>'E4-Plan rash. -izdat. po izvor.'!Q173</f>
        <v>55000</v>
      </c>
      <c r="D44" s="298">
        <f>'E4-Plan rash. -izdat. po izvor.'!R173</f>
        <v>10000</v>
      </c>
      <c r="E44" s="298">
        <f>'E4-Plan rash. -izdat. po izvor.'!S173</f>
        <v>0</v>
      </c>
      <c r="F44" s="298">
        <f>'E4-Plan rash. -izdat. po izvor.'!T173</f>
        <v>0</v>
      </c>
      <c r="G44" s="298">
        <f>'E4-Plan rash. -izdat. po izvor.'!U173</f>
        <v>0</v>
      </c>
      <c r="H44" s="298">
        <f>'E4-Plan rash. -izdat. po izvor.'!V173</f>
        <v>21000</v>
      </c>
      <c r="I44" s="298">
        <f>'E4-Plan rash. -izdat. po izvor.'!W173</f>
        <v>14000</v>
      </c>
      <c r="J44" s="298">
        <f>'E4-Plan rash. -izdat. po izvor.'!X173</f>
        <v>10000</v>
      </c>
      <c r="K44" s="298">
        <f>'E4-Plan rash. -izdat. po izvor.'!Y173</f>
        <v>0</v>
      </c>
      <c r="L44" s="298">
        <f>'E4-Plan rash. -izdat. po izvor.'!Z173</f>
        <v>0</v>
      </c>
      <c r="M44" s="298">
        <f>'E4-Plan rash. -izdat. po izvor.'!AA173</f>
        <v>0</v>
      </c>
      <c r="N44" s="298">
        <f>'E4-Plan rash. -izdat. po izvor.'!AB173</f>
        <v>0</v>
      </c>
      <c r="O44" s="298">
        <f>'E4-Plan rash. -izdat. po izvor.'!AC173</f>
        <v>53000</v>
      </c>
      <c r="P44" s="298">
        <f>'E4-Plan rash. -izdat. po izvor.'!AD173</f>
        <v>10000</v>
      </c>
      <c r="Q44" s="298">
        <f>'E4-Plan rash. -izdat. po izvor.'!AE173</f>
        <v>0</v>
      </c>
      <c r="R44" s="298">
        <f>'E4-Plan rash. -izdat. po izvor.'!AF173</f>
        <v>0</v>
      </c>
      <c r="S44" s="298">
        <f>'E4-Plan rash. -izdat. po izvor.'!AG173</f>
        <v>0</v>
      </c>
      <c r="T44" s="298">
        <f>'E4-Plan rash. -izdat. po izvor.'!AH173</f>
        <v>21000</v>
      </c>
      <c r="U44" s="298">
        <f>'E4-Plan rash. -izdat. po izvor.'!AI173</f>
        <v>14000</v>
      </c>
      <c r="V44" s="298">
        <f>'E4-Plan rash. -izdat. po izvor.'!AJ173</f>
        <v>8000</v>
      </c>
      <c r="W44" s="298">
        <f>'E4-Plan rash. -izdat. po izvor.'!AK173</f>
        <v>0</v>
      </c>
      <c r="X44" s="298">
        <f>'E4-Plan rash. -izdat. po izvor.'!AL173</f>
        <v>0</v>
      </c>
      <c r="Y44" s="298">
        <f>'E4-Plan rash. -izdat. po izvor.'!AM173</f>
        <v>0</v>
      </c>
      <c r="Z44" s="298">
        <f>'E4-Plan rash. -izdat. po izvor.'!AN173</f>
        <v>0</v>
      </c>
    </row>
    <row r="45" spans="1:26" s="271" customFormat="1" ht="13.2" x14ac:dyDescent="0.25">
      <c r="A45" s="299">
        <v>422</v>
      </c>
      <c r="B45" s="300" t="s">
        <v>393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2"/>
      <c r="P45" s="302"/>
      <c r="Q45" s="302"/>
      <c r="R45" s="303"/>
      <c r="S45" s="303"/>
      <c r="T45" s="303"/>
      <c r="U45" s="303"/>
      <c r="V45" s="303"/>
      <c r="W45" s="303"/>
      <c r="X45" s="303"/>
      <c r="Y45" s="303"/>
      <c r="Z45" s="303"/>
    </row>
    <row r="46" spans="1:26" ht="26.4" x14ac:dyDescent="0.25">
      <c r="A46" s="294" t="s">
        <v>22</v>
      </c>
      <c r="B46" s="295" t="s">
        <v>73</v>
      </c>
      <c r="C46" s="296">
        <f t="shared" ref="C46:Z46" si="9">SUM(C47:C51)</f>
        <v>0</v>
      </c>
      <c r="D46" s="296">
        <f t="shared" si="9"/>
        <v>0</v>
      </c>
      <c r="E46" s="296">
        <f t="shared" si="9"/>
        <v>0</v>
      </c>
      <c r="F46" s="296">
        <f t="shared" si="9"/>
        <v>0</v>
      </c>
      <c r="G46" s="296">
        <f t="shared" si="9"/>
        <v>0</v>
      </c>
      <c r="H46" s="296">
        <f t="shared" si="9"/>
        <v>0</v>
      </c>
      <c r="I46" s="296">
        <f t="shared" si="9"/>
        <v>0</v>
      </c>
      <c r="J46" s="296">
        <f t="shared" si="9"/>
        <v>0</v>
      </c>
      <c r="K46" s="296">
        <f t="shared" si="9"/>
        <v>0</v>
      </c>
      <c r="L46" s="296">
        <f t="shared" si="9"/>
        <v>0</v>
      </c>
      <c r="M46" s="296">
        <f t="shared" si="9"/>
        <v>0</v>
      </c>
      <c r="N46" s="296">
        <f t="shared" si="9"/>
        <v>0</v>
      </c>
      <c r="O46" s="296">
        <f t="shared" si="9"/>
        <v>0</v>
      </c>
      <c r="P46" s="296">
        <f t="shared" si="9"/>
        <v>0</v>
      </c>
      <c r="Q46" s="296">
        <f t="shared" si="9"/>
        <v>0</v>
      </c>
      <c r="R46" s="296">
        <f t="shared" si="9"/>
        <v>0</v>
      </c>
      <c r="S46" s="296">
        <f t="shared" si="9"/>
        <v>0</v>
      </c>
      <c r="T46" s="296">
        <f t="shared" si="9"/>
        <v>0</v>
      </c>
      <c r="U46" s="296">
        <f t="shared" si="9"/>
        <v>0</v>
      </c>
      <c r="V46" s="296">
        <f t="shared" si="9"/>
        <v>0</v>
      </c>
      <c r="W46" s="296">
        <f t="shared" si="9"/>
        <v>0</v>
      </c>
      <c r="X46" s="296">
        <f t="shared" si="9"/>
        <v>0</v>
      </c>
      <c r="Y46" s="296">
        <f t="shared" si="9"/>
        <v>0</v>
      </c>
      <c r="Z46" s="296">
        <f t="shared" si="9"/>
        <v>0</v>
      </c>
    </row>
    <row r="47" spans="1:26" ht="13.2" x14ac:dyDescent="0.25">
      <c r="A47" s="297">
        <v>311</v>
      </c>
      <c r="B47" s="289" t="s">
        <v>210</v>
      </c>
      <c r="C47" s="298">
        <f>'E4-Plan rash. -izdat. po izvor.'!Q191</f>
        <v>0</v>
      </c>
      <c r="D47" s="298">
        <f>'E4-Plan rash. -izdat. po izvor.'!R191</f>
        <v>0</v>
      </c>
      <c r="E47" s="298">
        <f>'E4-Plan rash. -izdat. po izvor.'!S191</f>
        <v>0</v>
      </c>
      <c r="F47" s="298">
        <f>'E4-Plan rash. -izdat. po izvor.'!T191</f>
        <v>0</v>
      </c>
      <c r="G47" s="298">
        <f>'E4-Plan rash. -izdat. po izvor.'!U191</f>
        <v>0</v>
      </c>
      <c r="H47" s="298">
        <f>'E4-Plan rash. -izdat. po izvor.'!V191</f>
        <v>0</v>
      </c>
      <c r="I47" s="298">
        <f>'E4-Plan rash. -izdat. po izvor.'!W191</f>
        <v>0</v>
      </c>
      <c r="J47" s="298">
        <f>'E4-Plan rash. -izdat. po izvor.'!X191</f>
        <v>0</v>
      </c>
      <c r="K47" s="298">
        <f>'E4-Plan rash. -izdat. po izvor.'!Y191</f>
        <v>0</v>
      </c>
      <c r="L47" s="298">
        <f>'E4-Plan rash. -izdat. po izvor.'!Z191</f>
        <v>0</v>
      </c>
      <c r="M47" s="298">
        <f>'E4-Plan rash. -izdat. po izvor.'!AA191</f>
        <v>0</v>
      </c>
      <c r="N47" s="298">
        <f>'E4-Plan rash. -izdat. po izvor.'!AB191</f>
        <v>0</v>
      </c>
      <c r="O47" s="298">
        <f>'E4-Plan rash. -izdat. po izvor.'!AC191</f>
        <v>0</v>
      </c>
      <c r="P47" s="298">
        <f>'E4-Plan rash. -izdat. po izvor.'!AD191</f>
        <v>0</v>
      </c>
      <c r="Q47" s="298">
        <f>'E4-Plan rash. -izdat. po izvor.'!AE191</f>
        <v>0</v>
      </c>
      <c r="R47" s="298">
        <f>'E4-Plan rash. -izdat. po izvor.'!AF191</f>
        <v>0</v>
      </c>
      <c r="S47" s="298">
        <f>'E4-Plan rash. -izdat. po izvor.'!AG191</f>
        <v>0</v>
      </c>
      <c r="T47" s="298">
        <f>'E4-Plan rash. -izdat. po izvor.'!AH191</f>
        <v>0</v>
      </c>
      <c r="U47" s="298">
        <f>'E4-Plan rash. -izdat. po izvor.'!AI191</f>
        <v>0</v>
      </c>
      <c r="V47" s="298">
        <f>'E4-Plan rash. -izdat. po izvor.'!AJ191</f>
        <v>0</v>
      </c>
      <c r="W47" s="298">
        <f>'E4-Plan rash. -izdat. po izvor.'!AK191</f>
        <v>0</v>
      </c>
      <c r="X47" s="298">
        <f>'E4-Plan rash. -izdat. po izvor.'!AL191</f>
        <v>0</v>
      </c>
      <c r="Y47" s="298">
        <f>'E4-Plan rash. -izdat. po izvor.'!AM191</f>
        <v>0</v>
      </c>
      <c r="Z47" s="298">
        <f>'E4-Plan rash. -izdat. po izvor.'!AN191</f>
        <v>0</v>
      </c>
    </row>
    <row r="48" spans="1:26" ht="13.2" x14ac:dyDescent="0.25">
      <c r="A48" s="297">
        <v>312</v>
      </c>
      <c r="B48" s="289" t="s">
        <v>25</v>
      </c>
      <c r="C48" s="298">
        <f>'E4-Plan rash. -izdat. po izvor.'!Q193</f>
        <v>0</v>
      </c>
      <c r="D48" s="298">
        <f>'E4-Plan rash. -izdat. po izvor.'!R193</f>
        <v>0</v>
      </c>
      <c r="E48" s="298">
        <f>'E4-Plan rash. -izdat. po izvor.'!S193</f>
        <v>0</v>
      </c>
      <c r="F48" s="298">
        <f>'E4-Plan rash. -izdat. po izvor.'!T193</f>
        <v>0</v>
      </c>
      <c r="G48" s="298">
        <f>'E4-Plan rash. -izdat. po izvor.'!U193</f>
        <v>0</v>
      </c>
      <c r="H48" s="298">
        <f>'E4-Plan rash. -izdat. po izvor.'!V193</f>
        <v>0</v>
      </c>
      <c r="I48" s="298">
        <f>'E4-Plan rash. -izdat. po izvor.'!W193</f>
        <v>0</v>
      </c>
      <c r="J48" s="298">
        <f>'E4-Plan rash. -izdat. po izvor.'!X193</f>
        <v>0</v>
      </c>
      <c r="K48" s="298">
        <f>'E4-Plan rash. -izdat. po izvor.'!Y193</f>
        <v>0</v>
      </c>
      <c r="L48" s="298">
        <f>'E4-Plan rash. -izdat. po izvor.'!Z193</f>
        <v>0</v>
      </c>
      <c r="M48" s="298">
        <f>'E4-Plan rash. -izdat. po izvor.'!AA193</f>
        <v>0</v>
      </c>
      <c r="N48" s="298">
        <f>'E4-Plan rash. -izdat. po izvor.'!AB193</f>
        <v>0</v>
      </c>
      <c r="O48" s="298">
        <f>'E4-Plan rash. -izdat. po izvor.'!AC193</f>
        <v>0</v>
      </c>
      <c r="P48" s="298">
        <f>'E4-Plan rash. -izdat. po izvor.'!AD193</f>
        <v>0</v>
      </c>
      <c r="Q48" s="298">
        <f>'E4-Plan rash. -izdat. po izvor.'!AE193</f>
        <v>0</v>
      </c>
      <c r="R48" s="298">
        <f>'E4-Plan rash. -izdat. po izvor.'!AF193</f>
        <v>0</v>
      </c>
      <c r="S48" s="298">
        <f>'E4-Plan rash. -izdat. po izvor.'!AG193</f>
        <v>0</v>
      </c>
      <c r="T48" s="298">
        <f>'E4-Plan rash. -izdat. po izvor.'!AH193</f>
        <v>0</v>
      </c>
      <c r="U48" s="298">
        <f>'E4-Plan rash. -izdat. po izvor.'!AI193</f>
        <v>0</v>
      </c>
      <c r="V48" s="298">
        <f>'E4-Plan rash. -izdat. po izvor.'!AJ193</f>
        <v>0</v>
      </c>
      <c r="W48" s="298">
        <f>'E4-Plan rash. -izdat. po izvor.'!AK193</f>
        <v>0</v>
      </c>
      <c r="X48" s="298">
        <f>'E4-Plan rash. -izdat. po izvor.'!AL193</f>
        <v>0</v>
      </c>
      <c r="Y48" s="298">
        <f>'E4-Plan rash. -izdat. po izvor.'!AM193</f>
        <v>0</v>
      </c>
      <c r="Z48" s="298">
        <f>'E4-Plan rash. -izdat. po izvor.'!AN193</f>
        <v>0</v>
      </c>
    </row>
    <row r="49" spans="1:26" ht="13.2" x14ac:dyDescent="0.25">
      <c r="A49" s="297">
        <v>313</v>
      </c>
      <c r="B49" s="289" t="s">
        <v>217</v>
      </c>
      <c r="C49" s="298">
        <f>'E4-Plan rash. -izdat. po izvor.'!Q197</f>
        <v>0</v>
      </c>
      <c r="D49" s="298">
        <f>'E4-Plan rash. -izdat. po izvor.'!R197</f>
        <v>0</v>
      </c>
      <c r="E49" s="298">
        <f>'E4-Plan rash. -izdat. po izvor.'!S197</f>
        <v>0</v>
      </c>
      <c r="F49" s="298">
        <f>'E4-Plan rash. -izdat. po izvor.'!T197</f>
        <v>0</v>
      </c>
      <c r="G49" s="298">
        <f>'E4-Plan rash. -izdat. po izvor.'!U197</f>
        <v>0</v>
      </c>
      <c r="H49" s="298">
        <f>'E4-Plan rash. -izdat. po izvor.'!V197</f>
        <v>0</v>
      </c>
      <c r="I49" s="298">
        <f>'E4-Plan rash. -izdat. po izvor.'!W197</f>
        <v>0</v>
      </c>
      <c r="J49" s="298">
        <f>'E4-Plan rash. -izdat. po izvor.'!X197</f>
        <v>0</v>
      </c>
      <c r="K49" s="298">
        <f>'E4-Plan rash. -izdat. po izvor.'!Y197</f>
        <v>0</v>
      </c>
      <c r="L49" s="298">
        <f>'E4-Plan rash. -izdat. po izvor.'!Z197</f>
        <v>0</v>
      </c>
      <c r="M49" s="298">
        <f>'E4-Plan rash. -izdat. po izvor.'!AA197</f>
        <v>0</v>
      </c>
      <c r="N49" s="298">
        <f>'E4-Plan rash. -izdat. po izvor.'!AB197</f>
        <v>0</v>
      </c>
      <c r="O49" s="298">
        <f>'E4-Plan rash. -izdat. po izvor.'!AC197</f>
        <v>0</v>
      </c>
      <c r="P49" s="298">
        <f>'E4-Plan rash. -izdat. po izvor.'!AD197</f>
        <v>0</v>
      </c>
      <c r="Q49" s="298">
        <f>'E4-Plan rash. -izdat. po izvor.'!AE197</f>
        <v>0</v>
      </c>
      <c r="R49" s="298">
        <f>'E4-Plan rash. -izdat. po izvor.'!AF197</f>
        <v>0</v>
      </c>
      <c r="S49" s="298">
        <f>'E4-Plan rash. -izdat. po izvor.'!AG197</f>
        <v>0</v>
      </c>
      <c r="T49" s="298">
        <f>'E4-Plan rash. -izdat. po izvor.'!AH197</f>
        <v>0</v>
      </c>
      <c r="U49" s="298">
        <f>'E4-Plan rash. -izdat. po izvor.'!AI197</f>
        <v>0</v>
      </c>
      <c r="V49" s="298">
        <f>'E4-Plan rash. -izdat. po izvor.'!AJ197</f>
        <v>0</v>
      </c>
      <c r="W49" s="298">
        <f>'E4-Plan rash. -izdat. po izvor.'!AK197</f>
        <v>0</v>
      </c>
      <c r="X49" s="298">
        <f>'E4-Plan rash. -izdat. po izvor.'!AL197</f>
        <v>0</v>
      </c>
      <c r="Y49" s="298">
        <f>'E4-Plan rash. -izdat. po izvor.'!AM197</f>
        <v>0</v>
      </c>
      <c r="Z49" s="298">
        <f>'E4-Plan rash. -izdat. po izvor.'!AN197</f>
        <v>0</v>
      </c>
    </row>
    <row r="50" spans="1:26" ht="13.2" x14ac:dyDescent="0.25">
      <c r="A50" s="297">
        <v>321</v>
      </c>
      <c r="B50" s="289" t="s">
        <v>223</v>
      </c>
      <c r="C50" s="298">
        <f>'E4-Plan rash. -izdat. po izvor.'!Q202</f>
        <v>0</v>
      </c>
      <c r="D50" s="298">
        <f>'E4-Plan rash. -izdat. po izvor.'!R202</f>
        <v>0</v>
      </c>
      <c r="E50" s="298">
        <f>'E4-Plan rash. -izdat. po izvor.'!S202</f>
        <v>0</v>
      </c>
      <c r="F50" s="298">
        <f>'E4-Plan rash. -izdat. po izvor.'!T202</f>
        <v>0</v>
      </c>
      <c r="G50" s="298">
        <f>'E4-Plan rash. -izdat. po izvor.'!U202</f>
        <v>0</v>
      </c>
      <c r="H50" s="298">
        <f>'E4-Plan rash. -izdat. po izvor.'!V202</f>
        <v>0</v>
      </c>
      <c r="I50" s="298">
        <f>'E4-Plan rash. -izdat. po izvor.'!W202</f>
        <v>0</v>
      </c>
      <c r="J50" s="298">
        <f>'E4-Plan rash. -izdat. po izvor.'!X202</f>
        <v>0</v>
      </c>
      <c r="K50" s="298">
        <f>'E4-Plan rash. -izdat. po izvor.'!Y202</f>
        <v>0</v>
      </c>
      <c r="L50" s="298">
        <f>'E4-Plan rash. -izdat. po izvor.'!Z202</f>
        <v>0</v>
      </c>
      <c r="M50" s="298">
        <f>'E4-Plan rash. -izdat. po izvor.'!AA202</f>
        <v>0</v>
      </c>
      <c r="N50" s="298">
        <f>'E4-Plan rash. -izdat. po izvor.'!AB202</f>
        <v>0</v>
      </c>
      <c r="O50" s="298">
        <f>'E4-Plan rash. -izdat. po izvor.'!AC202</f>
        <v>0</v>
      </c>
      <c r="P50" s="298">
        <f>'E4-Plan rash. -izdat. po izvor.'!AD202</f>
        <v>0</v>
      </c>
      <c r="Q50" s="298">
        <f>'E4-Plan rash. -izdat. po izvor.'!AE202</f>
        <v>0</v>
      </c>
      <c r="R50" s="298">
        <f>'E4-Plan rash. -izdat. po izvor.'!AF202</f>
        <v>0</v>
      </c>
      <c r="S50" s="298">
        <f>'E4-Plan rash. -izdat. po izvor.'!AG202</f>
        <v>0</v>
      </c>
      <c r="T50" s="298">
        <f>'E4-Plan rash. -izdat. po izvor.'!AH202</f>
        <v>0</v>
      </c>
      <c r="U50" s="298">
        <f>'E4-Plan rash. -izdat. po izvor.'!AI202</f>
        <v>0</v>
      </c>
      <c r="V50" s="298">
        <f>'E4-Plan rash. -izdat. po izvor.'!AJ202</f>
        <v>0</v>
      </c>
      <c r="W50" s="298">
        <f>'E4-Plan rash. -izdat. po izvor.'!AK202</f>
        <v>0</v>
      </c>
      <c r="X50" s="298">
        <f>'E4-Plan rash. -izdat. po izvor.'!AL202</f>
        <v>0</v>
      </c>
      <c r="Y50" s="298">
        <f>'E4-Plan rash. -izdat. po izvor.'!AM202</f>
        <v>0</v>
      </c>
      <c r="Z50" s="298">
        <f>'E4-Plan rash. -izdat. po izvor.'!AN202</f>
        <v>0</v>
      </c>
    </row>
    <row r="51" spans="1:26" ht="13.2" x14ac:dyDescent="0.25">
      <c r="A51" s="297">
        <v>322</v>
      </c>
      <c r="B51" s="289" t="s">
        <v>230</v>
      </c>
      <c r="C51" s="298">
        <f>'E4-Plan rash. -izdat. po izvor.'!Q204</f>
        <v>0</v>
      </c>
      <c r="D51" s="298">
        <f>'E4-Plan rash. -izdat. po izvor.'!R204</f>
        <v>0</v>
      </c>
      <c r="E51" s="298">
        <f>'E4-Plan rash. -izdat. po izvor.'!S204</f>
        <v>0</v>
      </c>
      <c r="F51" s="298">
        <f>'E4-Plan rash. -izdat. po izvor.'!T204</f>
        <v>0</v>
      </c>
      <c r="G51" s="298">
        <f>'E4-Plan rash. -izdat. po izvor.'!U204</f>
        <v>0</v>
      </c>
      <c r="H51" s="298">
        <f>'E4-Plan rash. -izdat. po izvor.'!V204</f>
        <v>0</v>
      </c>
      <c r="I51" s="298">
        <f>'E4-Plan rash. -izdat. po izvor.'!W204</f>
        <v>0</v>
      </c>
      <c r="J51" s="298">
        <f>'E4-Plan rash. -izdat. po izvor.'!X204</f>
        <v>0</v>
      </c>
      <c r="K51" s="298">
        <f>'E4-Plan rash. -izdat. po izvor.'!Y204</f>
        <v>0</v>
      </c>
      <c r="L51" s="298">
        <f>'E4-Plan rash. -izdat. po izvor.'!Z204</f>
        <v>0</v>
      </c>
      <c r="M51" s="298">
        <f>'E4-Plan rash. -izdat. po izvor.'!AA204</f>
        <v>0</v>
      </c>
      <c r="N51" s="298">
        <f>'E4-Plan rash. -izdat. po izvor.'!AB204</f>
        <v>0</v>
      </c>
      <c r="O51" s="298">
        <f>'E4-Plan rash. -izdat. po izvor.'!AC204</f>
        <v>0</v>
      </c>
      <c r="P51" s="298">
        <f>'E4-Plan rash. -izdat. po izvor.'!AD204</f>
        <v>0</v>
      </c>
      <c r="Q51" s="298">
        <f>'E4-Plan rash. -izdat. po izvor.'!AE204</f>
        <v>0</v>
      </c>
      <c r="R51" s="298">
        <f>'E4-Plan rash. -izdat. po izvor.'!AF204</f>
        <v>0</v>
      </c>
      <c r="S51" s="298">
        <f>'E4-Plan rash. -izdat. po izvor.'!AG204</f>
        <v>0</v>
      </c>
      <c r="T51" s="298">
        <f>'E4-Plan rash. -izdat. po izvor.'!AH204</f>
        <v>0</v>
      </c>
      <c r="U51" s="298">
        <f>'E4-Plan rash. -izdat. po izvor.'!AI204</f>
        <v>0</v>
      </c>
      <c r="V51" s="298">
        <f>'E4-Plan rash. -izdat. po izvor.'!AJ204</f>
        <v>0</v>
      </c>
      <c r="W51" s="298">
        <f>'E4-Plan rash. -izdat. po izvor.'!AK204</f>
        <v>0</v>
      </c>
      <c r="X51" s="298">
        <f>'E4-Plan rash. -izdat. po izvor.'!AL204</f>
        <v>0</v>
      </c>
      <c r="Y51" s="298">
        <f>'E4-Plan rash. -izdat. po izvor.'!AM204</f>
        <v>0</v>
      </c>
      <c r="Z51" s="298">
        <f>'E4-Plan rash. -izdat. po izvor.'!AN204</f>
        <v>0</v>
      </c>
    </row>
    <row r="52" spans="1:26" ht="13.2" x14ac:dyDescent="0.25">
      <c r="A52" s="299">
        <v>323</v>
      </c>
      <c r="B52" s="300" t="s">
        <v>47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2"/>
      <c r="P52" s="302"/>
      <c r="Q52" s="302"/>
      <c r="R52" s="303"/>
      <c r="S52" s="303"/>
      <c r="T52" s="303"/>
      <c r="U52" s="303"/>
      <c r="V52" s="303"/>
      <c r="W52" s="303"/>
      <c r="X52" s="303"/>
      <c r="Y52" s="303"/>
      <c r="Z52" s="303"/>
    </row>
    <row r="53" spans="1:26" ht="26.4" x14ac:dyDescent="0.25">
      <c r="A53" s="291" t="s">
        <v>20</v>
      </c>
      <c r="B53" s="292" t="s">
        <v>74</v>
      </c>
      <c r="C53" s="245">
        <f>C54+C63</f>
        <v>1615600</v>
      </c>
      <c r="D53" s="245">
        <f>D54+D63</f>
        <v>0</v>
      </c>
      <c r="E53" s="245">
        <f>E54++E63</f>
        <v>1500000</v>
      </c>
      <c r="F53" s="245">
        <f t="shared" ref="F53:N53" si="10">F54++F63</f>
        <v>0</v>
      </c>
      <c r="G53" s="245">
        <f t="shared" si="10"/>
        <v>0</v>
      </c>
      <c r="H53" s="245">
        <f t="shared" si="10"/>
        <v>0</v>
      </c>
      <c r="I53" s="245">
        <f t="shared" si="10"/>
        <v>0</v>
      </c>
      <c r="J53" s="245">
        <f t="shared" si="10"/>
        <v>0</v>
      </c>
      <c r="K53" s="245">
        <f t="shared" si="10"/>
        <v>0</v>
      </c>
      <c r="L53" s="245">
        <f t="shared" si="10"/>
        <v>115600</v>
      </c>
      <c r="M53" s="245">
        <f t="shared" si="10"/>
        <v>0</v>
      </c>
      <c r="N53" s="245">
        <f t="shared" si="10"/>
        <v>0</v>
      </c>
      <c r="O53" s="245">
        <f>O54+O63</f>
        <v>4849258</v>
      </c>
      <c r="P53" s="245">
        <f>P54+P63</f>
        <v>0</v>
      </c>
      <c r="Q53" s="245">
        <f>Q54++Q63</f>
        <v>4733658</v>
      </c>
      <c r="R53" s="245">
        <f t="shared" ref="R53:Z53" si="11">R54++R63</f>
        <v>0</v>
      </c>
      <c r="S53" s="245">
        <f t="shared" si="11"/>
        <v>0</v>
      </c>
      <c r="T53" s="245">
        <f t="shared" si="11"/>
        <v>0</v>
      </c>
      <c r="U53" s="245">
        <f t="shared" si="11"/>
        <v>0</v>
      </c>
      <c r="V53" s="245">
        <f t="shared" si="11"/>
        <v>0</v>
      </c>
      <c r="W53" s="245">
        <f t="shared" si="11"/>
        <v>0</v>
      </c>
      <c r="X53" s="245">
        <f t="shared" si="11"/>
        <v>115600</v>
      </c>
      <c r="Y53" s="245">
        <f t="shared" si="11"/>
        <v>0</v>
      </c>
      <c r="Z53" s="245">
        <f t="shared" si="11"/>
        <v>0</v>
      </c>
    </row>
    <row r="54" spans="1:26" ht="13.2" x14ac:dyDescent="0.25">
      <c r="A54" s="294" t="s">
        <v>75</v>
      </c>
      <c r="B54" s="295" t="s">
        <v>88</v>
      </c>
      <c r="C54" s="235">
        <f t="shared" ref="C54:Z54" si="12">SUM(C55:C62)</f>
        <v>1615600</v>
      </c>
      <c r="D54" s="235">
        <f t="shared" si="12"/>
        <v>0</v>
      </c>
      <c r="E54" s="235">
        <f t="shared" si="12"/>
        <v>1500000</v>
      </c>
      <c r="F54" s="235">
        <f t="shared" si="12"/>
        <v>0</v>
      </c>
      <c r="G54" s="235">
        <f t="shared" si="12"/>
        <v>0</v>
      </c>
      <c r="H54" s="235">
        <f t="shared" si="12"/>
        <v>0</v>
      </c>
      <c r="I54" s="235">
        <f t="shared" si="12"/>
        <v>0</v>
      </c>
      <c r="J54" s="235">
        <f t="shared" si="12"/>
        <v>0</v>
      </c>
      <c r="K54" s="235">
        <f t="shared" si="12"/>
        <v>0</v>
      </c>
      <c r="L54" s="235">
        <f t="shared" si="12"/>
        <v>115600</v>
      </c>
      <c r="M54" s="235">
        <f t="shared" si="12"/>
        <v>0</v>
      </c>
      <c r="N54" s="235">
        <f t="shared" si="12"/>
        <v>0</v>
      </c>
      <c r="O54" s="235">
        <f t="shared" si="12"/>
        <v>4849258</v>
      </c>
      <c r="P54" s="235">
        <f t="shared" si="12"/>
        <v>0</v>
      </c>
      <c r="Q54" s="235">
        <f t="shared" si="12"/>
        <v>4733658</v>
      </c>
      <c r="R54" s="235">
        <f t="shared" si="12"/>
        <v>0</v>
      </c>
      <c r="S54" s="235">
        <f t="shared" si="12"/>
        <v>0</v>
      </c>
      <c r="T54" s="235">
        <f t="shared" si="12"/>
        <v>0</v>
      </c>
      <c r="U54" s="235">
        <f t="shared" si="12"/>
        <v>0</v>
      </c>
      <c r="V54" s="235">
        <f t="shared" si="12"/>
        <v>0</v>
      </c>
      <c r="W54" s="235">
        <f t="shared" si="12"/>
        <v>0</v>
      </c>
      <c r="X54" s="235">
        <f t="shared" si="12"/>
        <v>115600</v>
      </c>
      <c r="Y54" s="235">
        <f t="shared" si="12"/>
        <v>0</v>
      </c>
      <c r="Z54" s="235">
        <f t="shared" si="12"/>
        <v>0</v>
      </c>
    </row>
    <row r="55" spans="1:26" ht="26.4" x14ac:dyDescent="0.25">
      <c r="A55" s="297">
        <v>322</v>
      </c>
      <c r="B55" s="289" t="s">
        <v>387</v>
      </c>
      <c r="C55" s="298">
        <f>'E4-Plan rash. -izdat. po izvor.'!Q210</f>
        <v>410000</v>
      </c>
      <c r="D55" s="298">
        <f>'E4-Plan rash. -izdat. po izvor.'!R210</f>
        <v>0</v>
      </c>
      <c r="E55" s="298">
        <f>'E4-Plan rash. -izdat. po izvor.'!S210</f>
        <v>410000</v>
      </c>
      <c r="F55" s="298">
        <f>'E4-Plan rash. -izdat. po izvor.'!T210</f>
        <v>0</v>
      </c>
      <c r="G55" s="298">
        <f>'E4-Plan rash. -izdat. po izvor.'!U210</f>
        <v>0</v>
      </c>
      <c r="H55" s="298">
        <f>'E4-Plan rash. -izdat. po izvor.'!V210</f>
        <v>0</v>
      </c>
      <c r="I55" s="298">
        <f>'E4-Plan rash. -izdat. po izvor.'!W210</f>
        <v>0</v>
      </c>
      <c r="J55" s="298">
        <f>'E4-Plan rash. -izdat. po izvor.'!X210</f>
        <v>0</v>
      </c>
      <c r="K55" s="298">
        <f>'E4-Plan rash. -izdat. po izvor.'!Y210</f>
        <v>0</v>
      </c>
      <c r="L55" s="298">
        <f>'E4-Plan rash. -izdat. po izvor.'!Z210</f>
        <v>0</v>
      </c>
      <c r="M55" s="298">
        <f>'E4-Plan rash. -izdat. po izvor.'!AA210</f>
        <v>0</v>
      </c>
      <c r="N55" s="298">
        <f>'E4-Plan rash. -izdat. po izvor.'!AB210</f>
        <v>0</v>
      </c>
      <c r="O55" s="298">
        <f>'E4-Plan rash. -izdat. po izvor.'!AC210</f>
        <v>510000</v>
      </c>
      <c r="P55" s="298">
        <f>'E4-Plan rash. -izdat. po izvor.'!AD210</f>
        <v>0</v>
      </c>
      <c r="Q55" s="298">
        <f>'E4-Plan rash. -izdat. po izvor.'!AE210</f>
        <v>510000</v>
      </c>
      <c r="R55" s="298">
        <f>'E4-Plan rash. -izdat. po izvor.'!AF210</f>
        <v>0</v>
      </c>
      <c r="S55" s="298">
        <f>'E4-Plan rash. -izdat. po izvor.'!AG210</f>
        <v>0</v>
      </c>
      <c r="T55" s="298">
        <f>'E4-Plan rash. -izdat. po izvor.'!AH210</f>
        <v>0</v>
      </c>
      <c r="U55" s="298">
        <f>'E4-Plan rash. -izdat. po izvor.'!AI210</f>
        <v>0</v>
      </c>
      <c r="V55" s="298">
        <f>'E4-Plan rash. -izdat. po izvor.'!AJ210</f>
        <v>0</v>
      </c>
      <c r="W55" s="298">
        <f>'E4-Plan rash. -izdat. po izvor.'!AK210</f>
        <v>0</v>
      </c>
      <c r="X55" s="298">
        <f>'E4-Plan rash. -izdat. po izvor.'!AL210</f>
        <v>0</v>
      </c>
      <c r="Y55" s="298">
        <f>'E4-Plan rash. -izdat. po izvor.'!AM210</f>
        <v>0</v>
      </c>
      <c r="Z55" s="298">
        <f>'E4-Plan rash. -izdat. po izvor.'!AN210</f>
        <v>0</v>
      </c>
    </row>
    <row r="56" spans="1:26" ht="26.4" x14ac:dyDescent="0.25">
      <c r="A56" s="297">
        <v>323</v>
      </c>
      <c r="B56" s="289" t="s">
        <v>388</v>
      </c>
      <c r="C56" s="298">
        <f>'E4-Plan rash. -izdat. po izvor.'!Q213</f>
        <v>905600</v>
      </c>
      <c r="D56" s="298">
        <f>'E4-Plan rash. -izdat. po izvor.'!R213</f>
        <v>0</v>
      </c>
      <c r="E56" s="298">
        <f>'E4-Plan rash. -izdat. po izvor.'!S213</f>
        <v>790000</v>
      </c>
      <c r="F56" s="298">
        <f>'E4-Plan rash. -izdat. po izvor.'!T213</f>
        <v>0</v>
      </c>
      <c r="G56" s="298">
        <f>'E4-Plan rash. -izdat. po izvor.'!U213</f>
        <v>0</v>
      </c>
      <c r="H56" s="298">
        <f>'E4-Plan rash. -izdat. po izvor.'!V213</f>
        <v>0</v>
      </c>
      <c r="I56" s="298">
        <f>'E4-Plan rash. -izdat. po izvor.'!W213</f>
        <v>0</v>
      </c>
      <c r="J56" s="298">
        <f>'E4-Plan rash. -izdat. po izvor.'!X213</f>
        <v>0</v>
      </c>
      <c r="K56" s="298">
        <f>'E4-Plan rash. -izdat. po izvor.'!Y213</f>
        <v>0</v>
      </c>
      <c r="L56" s="298">
        <f>'E4-Plan rash. -izdat. po izvor.'!Z213</f>
        <v>115600</v>
      </c>
      <c r="M56" s="298">
        <f>'E4-Plan rash. -izdat. po izvor.'!AA213</f>
        <v>0</v>
      </c>
      <c r="N56" s="298">
        <f>'E4-Plan rash. -izdat. po izvor.'!AB213</f>
        <v>0</v>
      </c>
      <c r="O56" s="298">
        <f>'E4-Plan rash. -izdat. po izvor.'!AC213</f>
        <v>939600</v>
      </c>
      <c r="P56" s="298">
        <f>'E4-Plan rash. -izdat. po izvor.'!AD213</f>
        <v>0</v>
      </c>
      <c r="Q56" s="298">
        <f>'E4-Plan rash. -izdat. po izvor.'!AE213</f>
        <v>824000</v>
      </c>
      <c r="R56" s="298">
        <f>'E4-Plan rash. -izdat. po izvor.'!AF213</f>
        <v>0</v>
      </c>
      <c r="S56" s="298">
        <f>'E4-Plan rash. -izdat. po izvor.'!AG213</f>
        <v>0</v>
      </c>
      <c r="T56" s="298">
        <f>'E4-Plan rash. -izdat. po izvor.'!AH213</f>
        <v>0</v>
      </c>
      <c r="U56" s="298">
        <f>'E4-Plan rash. -izdat. po izvor.'!AI213</f>
        <v>0</v>
      </c>
      <c r="V56" s="298">
        <f>'E4-Plan rash. -izdat. po izvor.'!AJ213</f>
        <v>0</v>
      </c>
      <c r="W56" s="298">
        <f>'E4-Plan rash. -izdat. po izvor.'!AK213</f>
        <v>0</v>
      </c>
      <c r="X56" s="298">
        <f>'E4-Plan rash. -izdat. po izvor.'!AL213</f>
        <v>115600</v>
      </c>
      <c r="Y56" s="298">
        <f>'E4-Plan rash. -izdat. po izvor.'!AM213</f>
        <v>0</v>
      </c>
      <c r="Z56" s="298">
        <f>'E4-Plan rash. -izdat. po izvor.'!AN213</f>
        <v>0</v>
      </c>
    </row>
    <row r="57" spans="1:26" ht="13.2" x14ac:dyDescent="0.25">
      <c r="A57" s="297">
        <v>412</v>
      </c>
      <c r="B57" s="289" t="s">
        <v>77</v>
      </c>
      <c r="C57" s="298">
        <f>'E4-Plan rash. -izdat. po izvor.'!Q216</f>
        <v>0</v>
      </c>
      <c r="D57" s="298">
        <f>'E4-Plan rash. -izdat. po izvor.'!R216</f>
        <v>0</v>
      </c>
      <c r="E57" s="298">
        <f>'E4-Plan rash. -izdat. po izvor.'!S216</f>
        <v>0</v>
      </c>
      <c r="F57" s="298">
        <f>'E4-Plan rash. -izdat. po izvor.'!T216</f>
        <v>0</v>
      </c>
      <c r="G57" s="298">
        <f>'E4-Plan rash. -izdat. po izvor.'!U216</f>
        <v>0</v>
      </c>
      <c r="H57" s="298">
        <f>'E4-Plan rash. -izdat. po izvor.'!V216</f>
        <v>0</v>
      </c>
      <c r="I57" s="298">
        <f>'E4-Plan rash. -izdat. po izvor.'!W216</f>
        <v>0</v>
      </c>
      <c r="J57" s="298">
        <f>'E4-Plan rash. -izdat. po izvor.'!X216</f>
        <v>0</v>
      </c>
      <c r="K57" s="298">
        <f>'E4-Plan rash. -izdat. po izvor.'!Y216</f>
        <v>0</v>
      </c>
      <c r="L57" s="298">
        <f>'E4-Plan rash. -izdat. po izvor.'!Z216</f>
        <v>0</v>
      </c>
      <c r="M57" s="298">
        <f>'E4-Plan rash. -izdat. po izvor.'!AA216</f>
        <v>0</v>
      </c>
      <c r="N57" s="298">
        <f>'E4-Plan rash. -izdat. po izvor.'!AB216</f>
        <v>0</v>
      </c>
      <c r="O57" s="298">
        <f>'E4-Plan rash. -izdat. po izvor.'!AC216</f>
        <v>0</v>
      </c>
      <c r="P57" s="298">
        <f>'E4-Plan rash. -izdat. po izvor.'!AD216</f>
        <v>0</v>
      </c>
      <c r="Q57" s="298">
        <f>'E4-Plan rash. -izdat. po izvor.'!AE216</f>
        <v>0</v>
      </c>
      <c r="R57" s="298">
        <f>'E4-Plan rash. -izdat. po izvor.'!AF216</f>
        <v>0</v>
      </c>
      <c r="S57" s="298">
        <f>'E4-Plan rash. -izdat. po izvor.'!AG216</f>
        <v>0</v>
      </c>
      <c r="T57" s="298">
        <f>'E4-Plan rash. -izdat. po izvor.'!AH216</f>
        <v>0</v>
      </c>
      <c r="U57" s="298">
        <f>'E4-Plan rash. -izdat. po izvor.'!AI216</f>
        <v>0</v>
      </c>
      <c r="V57" s="298">
        <f>'E4-Plan rash. -izdat. po izvor.'!AJ216</f>
        <v>0</v>
      </c>
      <c r="W57" s="298">
        <f>'E4-Plan rash. -izdat. po izvor.'!AK216</f>
        <v>0</v>
      </c>
      <c r="X57" s="298">
        <f>'E4-Plan rash. -izdat. po izvor.'!AL216</f>
        <v>0</v>
      </c>
      <c r="Y57" s="298">
        <f>'E4-Plan rash. -izdat. po izvor.'!AM216</f>
        <v>0</v>
      </c>
      <c r="Z57" s="298">
        <f>'E4-Plan rash. -izdat. po izvor.'!AN216</f>
        <v>0</v>
      </c>
    </row>
    <row r="58" spans="1:26" ht="13.2" x14ac:dyDescent="0.25">
      <c r="A58" s="297">
        <v>422</v>
      </c>
      <c r="B58" s="289" t="s">
        <v>316</v>
      </c>
      <c r="C58" s="298">
        <f>'E4-Plan rash. -izdat. po izvor.'!Q223</f>
        <v>300000</v>
      </c>
      <c r="D58" s="298">
        <f>'E4-Plan rash. -izdat. po izvor.'!R223</f>
        <v>0</v>
      </c>
      <c r="E58" s="298">
        <f>'E4-Plan rash. -izdat. po izvor.'!S223</f>
        <v>300000</v>
      </c>
      <c r="F58" s="298">
        <f>'E4-Plan rash. -izdat. po izvor.'!T223</f>
        <v>0</v>
      </c>
      <c r="G58" s="298">
        <f>'E4-Plan rash. -izdat. po izvor.'!U223</f>
        <v>0</v>
      </c>
      <c r="H58" s="298">
        <f>'E4-Plan rash. -izdat. po izvor.'!V223</f>
        <v>0</v>
      </c>
      <c r="I58" s="298">
        <f>'E4-Plan rash. -izdat. po izvor.'!W223</f>
        <v>0</v>
      </c>
      <c r="J58" s="298">
        <f>'E4-Plan rash. -izdat. po izvor.'!X223</f>
        <v>0</v>
      </c>
      <c r="K58" s="298">
        <f>'E4-Plan rash. -izdat. po izvor.'!Y223</f>
        <v>0</v>
      </c>
      <c r="L58" s="298">
        <f>'E4-Plan rash. -izdat. po izvor.'!Z223</f>
        <v>0</v>
      </c>
      <c r="M58" s="298">
        <f>'E4-Plan rash. -izdat. po izvor.'!AA223</f>
        <v>0</v>
      </c>
      <c r="N58" s="298">
        <f>'E4-Plan rash. -izdat. po izvor.'!AB223</f>
        <v>0</v>
      </c>
      <c r="O58" s="298">
        <f>'E4-Plan rash. -izdat. po izvor.'!AC223</f>
        <v>599658</v>
      </c>
      <c r="P58" s="298">
        <f>'E4-Plan rash. -izdat. po izvor.'!AD223</f>
        <v>0</v>
      </c>
      <c r="Q58" s="298">
        <f>'E4-Plan rash. -izdat. po izvor.'!AE223</f>
        <v>599658</v>
      </c>
      <c r="R58" s="298">
        <f>'E4-Plan rash. -izdat. po izvor.'!AF223</f>
        <v>0</v>
      </c>
      <c r="S58" s="298">
        <f>'E4-Plan rash. -izdat. po izvor.'!AG223</f>
        <v>0</v>
      </c>
      <c r="T58" s="298">
        <f>'E4-Plan rash. -izdat. po izvor.'!AH223</f>
        <v>0</v>
      </c>
      <c r="U58" s="298">
        <f>'E4-Plan rash. -izdat. po izvor.'!AI223</f>
        <v>0</v>
      </c>
      <c r="V58" s="298">
        <f>'E4-Plan rash. -izdat. po izvor.'!AJ223</f>
        <v>0</v>
      </c>
      <c r="W58" s="298">
        <f>'E4-Plan rash. -izdat. po izvor.'!AK223</f>
        <v>0</v>
      </c>
      <c r="X58" s="298">
        <f>'E4-Plan rash. -izdat. po izvor.'!AL223</f>
        <v>0</v>
      </c>
      <c r="Y58" s="298">
        <f>'E4-Plan rash. -izdat. po izvor.'!AM223</f>
        <v>0</v>
      </c>
      <c r="Z58" s="298">
        <f>'E4-Plan rash. -izdat. po izvor.'!AN223</f>
        <v>0</v>
      </c>
    </row>
    <row r="59" spans="1:26" ht="13.2" x14ac:dyDescent="0.25">
      <c r="A59" s="297">
        <v>423</v>
      </c>
      <c r="B59" s="289" t="s">
        <v>84</v>
      </c>
      <c r="C59" s="298">
        <f>'E4-Plan rash. -izdat. po izvor.'!Q225</f>
        <v>0</v>
      </c>
      <c r="D59" s="298">
        <f>'E4-Plan rash. -izdat. po izvor.'!R225</f>
        <v>0</v>
      </c>
      <c r="E59" s="298">
        <f>'E4-Plan rash. -izdat. po izvor.'!S225</f>
        <v>0</v>
      </c>
      <c r="F59" s="298">
        <f>'E4-Plan rash. -izdat. po izvor.'!T225</f>
        <v>0</v>
      </c>
      <c r="G59" s="298">
        <f>'E4-Plan rash. -izdat. po izvor.'!U225</f>
        <v>0</v>
      </c>
      <c r="H59" s="298">
        <f>'E4-Plan rash. -izdat. po izvor.'!V225</f>
        <v>0</v>
      </c>
      <c r="I59" s="298">
        <f>'E4-Plan rash. -izdat. po izvor.'!W225</f>
        <v>0</v>
      </c>
      <c r="J59" s="298">
        <f>'E4-Plan rash. -izdat. po izvor.'!X225</f>
        <v>0</v>
      </c>
      <c r="K59" s="298">
        <f>'E4-Plan rash. -izdat. po izvor.'!Y225</f>
        <v>0</v>
      </c>
      <c r="L59" s="298">
        <f>'E4-Plan rash. -izdat. po izvor.'!Z225</f>
        <v>0</v>
      </c>
      <c r="M59" s="298">
        <f>'E4-Plan rash. -izdat. po izvor.'!AA225</f>
        <v>0</v>
      </c>
      <c r="N59" s="298">
        <f>'E4-Plan rash. -izdat. po izvor.'!AB225</f>
        <v>0</v>
      </c>
      <c r="O59" s="298">
        <f>'E4-Plan rash. -izdat. po izvor.'!AC225</f>
        <v>2800000</v>
      </c>
      <c r="P59" s="298">
        <f>'E4-Plan rash. -izdat. po izvor.'!AD225</f>
        <v>0</v>
      </c>
      <c r="Q59" s="298">
        <f>'E4-Plan rash. -izdat. po izvor.'!AE225</f>
        <v>2800000</v>
      </c>
      <c r="R59" s="298">
        <f>'E4-Plan rash. -izdat. po izvor.'!AF225</f>
        <v>0</v>
      </c>
      <c r="S59" s="298">
        <f>'E4-Plan rash. -izdat. po izvor.'!AG225</f>
        <v>0</v>
      </c>
      <c r="T59" s="298">
        <f>'E4-Plan rash. -izdat. po izvor.'!AH225</f>
        <v>0</v>
      </c>
      <c r="U59" s="298">
        <f>'E4-Plan rash. -izdat. po izvor.'!AI225</f>
        <v>0</v>
      </c>
      <c r="V59" s="298">
        <f>'E4-Plan rash. -izdat. po izvor.'!AJ225</f>
        <v>0</v>
      </c>
      <c r="W59" s="298">
        <f>'E4-Plan rash. -izdat. po izvor.'!AK225</f>
        <v>0</v>
      </c>
      <c r="X59" s="298">
        <f>'E4-Plan rash. -izdat. po izvor.'!AL225</f>
        <v>0</v>
      </c>
      <c r="Y59" s="298">
        <f>'E4-Plan rash. -izdat. po izvor.'!AM225</f>
        <v>0</v>
      </c>
      <c r="Z59" s="298">
        <f>'E4-Plan rash. -izdat. po izvor.'!AN225</f>
        <v>0</v>
      </c>
    </row>
    <row r="60" spans="1:26" ht="13.2" x14ac:dyDescent="0.25">
      <c r="A60" s="297">
        <v>426</v>
      </c>
      <c r="B60" s="289" t="s">
        <v>339</v>
      </c>
      <c r="C60" s="298">
        <f>'E4-Plan rash. -izdat. po izvor.'!Q228</f>
        <v>0</v>
      </c>
      <c r="D60" s="298">
        <f>'E4-Plan rash. -izdat. po izvor.'!R228</f>
        <v>0</v>
      </c>
      <c r="E60" s="298">
        <f>'E4-Plan rash. -izdat. po izvor.'!S228</f>
        <v>0</v>
      </c>
      <c r="F60" s="298">
        <f>'E4-Plan rash. -izdat. po izvor.'!T228</f>
        <v>0</v>
      </c>
      <c r="G60" s="298">
        <f>'E4-Plan rash. -izdat. po izvor.'!U228</f>
        <v>0</v>
      </c>
      <c r="H60" s="298">
        <f>'E4-Plan rash. -izdat. po izvor.'!V228</f>
        <v>0</v>
      </c>
      <c r="I60" s="298">
        <f>'E4-Plan rash. -izdat. po izvor.'!W228</f>
        <v>0</v>
      </c>
      <c r="J60" s="298">
        <f>'E4-Plan rash. -izdat. po izvor.'!X228</f>
        <v>0</v>
      </c>
      <c r="K60" s="298">
        <f>'E4-Plan rash. -izdat. po izvor.'!Y228</f>
        <v>0</v>
      </c>
      <c r="L60" s="298">
        <f>'E4-Plan rash. -izdat. po izvor.'!Z228</f>
        <v>0</v>
      </c>
      <c r="M60" s="298">
        <f>'E4-Plan rash. -izdat. po izvor.'!AA228</f>
        <v>0</v>
      </c>
      <c r="N60" s="298">
        <f>'E4-Plan rash. -izdat. po izvor.'!AB228</f>
        <v>0</v>
      </c>
      <c r="O60" s="298">
        <f>'E4-Plan rash. -izdat. po izvor.'!AC228</f>
        <v>0</v>
      </c>
      <c r="P60" s="298">
        <f>'E4-Plan rash. -izdat. po izvor.'!AD228</f>
        <v>0</v>
      </c>
      <c r="Q60" s="298">
        <f>'E4-Plan rash. -izdat. po izvor.'!AE228</f>
        <v>0</v>
      </c>
      <c r="R60" s="298">
        <f>'E4-Plan rash. -izdat. po izvor.'!AF228</f>
        <v>0</v>
      </c>
      <c r="S60" s="298">
        <f>'E4-Plan rash. -izdat. po izvor.'!AG228</f>
        <v>0</v>
      </c>
      <c r="T60" s="298">
        <f>'E4-Plan rash. -izdat. po izvor.'!AH228</f>
        <v>0</v>
      </c>
      <c r="U60" s="298">
        <f>'E4-Plan rash. -izdat. po izvor.'!AI228</f>
        <v>0</v>
      </c>
      <c r="V60" s="298">
        <f>'E4-Plan rash. -izdat. po izvor.'!AJ228</f>
        <v>0</v>
      </c>
      <c r="W60" s="298">
        <f>'E4-Plan rash. -izdat. po izvor.'!AK228</f>
        <v>0</v>
      </c>
      <c r="X60" s="298">
        <f>'E4-Plan rash. -izdat. po izvor.'!AL228</f>
        <v>0</v>
      </c>
      <c r="Y60" s="298">
        <f>'E4-Plan rash. -izdat. po izvor.'!AM228</f>
        <v>0</v>
      </c>
      <c r="Z60" s="298">
        <f>'E4-Plan rash. -izdat. po izvor.'!AN228</f>
        <v>0</v>
      </c>
    </row>
    <row r="61" spans="1:26" ht="26.4" x14ac:dyDescent="0.25">
      <c r="A61" s="297">
        <v>451</v>
      </c>
      <c r="B61" s="289" t="s">
        <v>389</v>
      </c>
      <c r="C61" s="298">
        <f>'E4-Plan rash. -izdat. po izvor.'!Q232</f>
        <v>0</v>
      </c>
      <c r="D61" s="298">
        <f>'E4-Plan rash. -izdat. po izvor.'!R232</f>
        <v>0</v>
      </c>
      <c r="E61" s="298">
        <f>'E4-Plan rash. -izdat. po izvor.'!S232</f>
        <v>0</v>
      </c>
      <c r="F61" s="298">
        <f>'E4-Plan rash. -izdat. po izvor.'!T232</f>
        <v>0</v>
      </c>
      <c r="G61" s="298">
        <f>'E4-Plan rash. -izdat. po izvor.'!U232</f>
        <v>0</v>
      </c>
      <c r="H61" s="298">
        <f>'E4-Plan rash. -izdat. po izvor.'!V232</f>
        <v>0</v>
      </c>
      <c r="I61" s="298">
        <f>'E4-Plan rash. -izdat. po izvor.'!W232</f>
        <v>0</v>
      </c>
      <c r="J61" s="298">
        <f>'E4-Plan rash. -izdat. po izvor.'!X232</f>
        <v>0</v>
      </c>
      <c r="K61" s="298">
        <f>'E4-Plan rash. -izdat. po izvor.'!Y232</f>
        <v>0</v>
      </c>
      <c r="L61" s="298">
        <f>'E4-Plan rash. -izdat. po izvor.'!Z232</f>
        <v>0</v>
      </c>
      <c r="M61" s="298">
        <f>'E4-Plan rash. -izdat. po izvor.'!AA232</f>
        <v>0</v>
      </c>
      <c r="N61" s="298">
        <f>'E4-Plan rash. -izdat. po izvor.'!AB232</f>
        <v>0</v>
      </c>
      <c r="O61" s="298">
        <f>'E4-Plan rash. -izdat. po izvor.'!AC232</f>
        <v>0</v>
      </c>
      <c r="P61" s="298">
        <f>'E4-Plan rash. -izdat. po izvor.'!AD232</f>
        <v>0</v>
      </c>
      <c r="Q61" s="298">
        <f>'E4-Plan rash. -izdat. po izvor.'!AE232</f>
        <v>0</v>
      </c>
      <c r="R61" s="298">
        <f>'E4-Plan rash. -izdat. po izvor.'!AF232</f>
        <v>0</v>
      </c>
      <c r="S61" s="298">
        <f>'E4-Plan rash. -izdat. po izvor.'!AG232</f>
        <v>0</v>
      </c>
      <c r="T61" s="298">
        <f>'E4-Plan rash. -izdat. po izvor.'!AH232</f>
        <v>0</v>
      </c>
      <c r="U61" s="298">
        <f>'E4-Plan rash. -izdat. po izvor.'!AI232</f>
        <v>0</v>
      </c>
      <c r="V61" s="298">
        <f>'E4-Plan rash. -izdat. po izvor.'!AJ232</f>
        <v>0</v>
      </c>
      <c r="W61" s="298">
        <f>'E4-Plan rash. -izdat. po izvor.'!AK232</f>
        <v>0</v>
      </c>
      <c r="X61" s="298">
        <f>'E4-Plan rash. -izdat. po izvor.'!AL232</f>
        <v>0</v>
      </c>
      <c r="Y61" s="298">
        <f>'E4-Plan rash. -izdat. po izvor.'!AM232</f>
        <v>0</v>
      </c>
      <c r="Z61" s="298">
        <f>'E4-Plan rash. -izdat. po izvor.'!AN232</f>
        <v>0</v>
      </c>
    </row>
    <row r="62" spans="1:26" s="271" customFormat="1" ht="13.2" x14ac:dyDescent="0.25">
      <c r="A62" s="294" t="s">
        <v>75</v>
      </c>
      <c r="B62" s="295" t="s">
        <v>89</v>
      </c>
      <c r="C62" s="304">
        <f t="shared" ref="C62:H62" si="13">C63</f>
        <v>0</v>
      </c>
      <c r="D62" s="304">
        <f t="shared" si="13"/>
        <v>0</v>
      </c>
      <c r="E62" s="304">
        <f t="shared" si="13"/>
        <v>0</v>
      </c>
      <c r="F62" s="304">
        <f t="shared" si="13"/>
        <v>0</v>
      </c>
      <c r="G62" s="304">
        <f t="shared" si="13"/>
        <v>0</v>
      </c>
      <c r="H62" s="304">
        <f t="shared" si="13"/>
        <v>0</v>
      </c>
      <c r="I62" s="304">
        <f>I63</f>
        <v>0</v>
      </c>
      <c r="J62" s="304">
        <f t="shared" ref="J62:Z62" si="14">J63</f>
        <v>0</v>
      </c>
      <c r="K62" s="304">
        <f t="shared" si="14"/>
        <v>0</v>
      </c>
      <c r="L62" s="304">
        <f t="shared" si="14"/>
        <v>0</v>
      </c>
      <c r="M62" s="304">
        <f t="shared" si="14"/>
        <v>0</v>
      </c>
      <c r="N62" s="304">
        <f t="shared" si="14"/>
        <v>0</v>
      </c>
      <c r="O62" s="304">
        <f t="shared" si="14"/>
        <v>0</v>
      </c>
      <c r="P62" s="304">
        <f t="shared" si="14"/>
        <v>0</v>
      </c>
      <c r="Q62" s="304">
        <f t="shared" si="14"/>
        <v>0</v>
      </c>
      <c r="R62" s="304">
        <f t="shared" si="14"/>
        <v>0</v>
      </c>
      <c r="S62" s="304">
        <f t="shared" si="14"/>
        <v>0</v>
      </c>
      <c r="T62" s="304">
        <f t="shared" si="14"/>
        <v>0</v>
      </c>
      <c r="U62" s="304">
        <f t="shared" si="14"/>
        <v>0</v>
      </c>
      <c r="V62" s="304">
        <f t="shared" si="14"/>
        <v>0</v>
      </c>
      <c r="W62" s="304">
        <f t="shared" si="14"/>
        <v>0</v>
      </c>
      <c r="X62" s="304">
        <f t="shared" si="14"/>
        <v>0</v>
      </c>
      <c r="Y62" s="304">
        <f t="shared" si="14"/>
        <v>0</v>
      </c>
      <c r="Z62" s="304">
        <f t="shared" si="14"/>
        <v>0</v>
      </c>
    </row>
    <row r="63" spans="1:26" ht="26.4" x14ac:dyDescent="0.25">
      <c r="A63" s="305">
        <v>423</v>
      </c>
      <c r="B63" s="306" t="s">
        <v>90</v>
      </c>
      <c r="C63" s="307">
        <f>'E4-Plan rash. -izdat. po izvor.'!Q235</f>
        <v>0</v>
      </c>
      <c r="D63" s="307">
        <f>'E4-Plan rash. -izdat. po izvor.'!R235</f>
        <v>0</v>
      </c>
      <c r="E63" s="307">
        <f>'E4-Plan rash. -izdat. po izvor.'!S235</f>
        <v>0</v>
      </c>
      <c r="F63" s="307">
        <f>'E4-Plan rash. -izdat. po izvor.'!T235</f>
        <v>0</v>
      </c>
      <c r="G63" s="307">
        <f>'E4-Plan rash. -izdat. po izvor.'!U235</f>
        <v>0</v>
      </c>
      <c r="H63" s="307">
        <f>'E4-Plan rash. -izdat. po izvor.'!V235</f>
        <v>0</v>
      </c>
      <c r="I63" s="307">
        <f>'E4-Plan rash. -izdat. po izvor.'!W235</f>
        <v>0</v>
      </c>
      <c r="J63" s="307">
        <f>'E4-Plan rash. -izdat. po izvor.'!X235</f>
        <v>0</v>
      </c>
      <c r="K63" s="307">
        <f>'E4-Plan rash. -izdat. po izvor.'!Y235</f>
        <v>0</v>
      </c>
      <c r="L63" s="307">
        <f>'E4-Plan rash. -izdat. po izvor.'!Z235</f>
        <v>0</v>
      </c>
      <c r="M63" s="307">
        <f>'E4-Plan rash. -izdat. po izvor.'!AA235</f>
        <v>0</v>
      </c>
      <c r="N63" s="307">
        <f>'E4-Plan rash. -izdat. po izvor.'!AB235</f>
        <v>0</v>
      </c>
      <c r="O63" s="307">
        <f>'E4-Plan rash. -izdat. po izvor.'!AC235</f>
        <v>0</v>
      </c>
      <c r="P63" s="307">
        <f>'E4-Plan rash. -izdat. po izvor.'!AD235</f>
        <v>0</v>
      </c>
      <c r="Q63" s="307">
        <f>'E4-Plan rash. -izdat. po izvor.'!AE235</f>
        <v>0</v>
      </c>
      <c r="R63" s="307">
        <f>'E4-Plan rash. -izdat. po izvor.'!AF235</f>
        <v>0</v>
      </c>
      <c r="S63" s="307">
        <f>'E4-Plan rash. -izdat. po izvor.'!AG235</f>
        <v>0</v>
      </c>
      <c r="T63" s="307">
        <f>'E4-Plan rash. -izdat. po izvor.'!AH235</f>
        <v>0</v>
      </c>
      <c r="U63" s="307">
        <f>'E4-Plan rash. -izdat. po izvor.'!AI235</f>
        <v>0</v>
      </c>
      <c r="V63" s="307">
        <f>'E4-Plan rash. -izdat. po izvor.'!AJ235</f>
        <v>0</v>
      </c>
      <c r="W63" s="307">
        <f>'E4-Plan rash. -izdat. po izvor.'!AK235</f>
        <v>0</v>
      </c>
      <c r="X63" s="307">
        <f>'E4-Plan rash. -izdat. po izvor.'!AL235</f>
        <v>0</v>
      </c>
      <c r="Y63" s="307">
        <f>'E4-Plan rash. -izdat. po izvor.'!AM235</f>
        <v>0</v>
      </c>
      <c r="Z63" s="307">
        <f>'E4-Plan rash. -izdat. po izvor.'!AN235</f>
        <v>0</v>
      </c>
    </row>
    <row r="64" spans="1:26" ht="27" thickBot="1" x14ac:dyDescent="0.3">
      <c r="A64" s="308">
        <v>425</v>
      </c>
      <c r="B64" s="309" t="s">
        <v>394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02"/>
      <c r="P64" s="302"/>
      <c r="Q64" s="302"/>
      <c r="R64" s="303"/>
      <c r="S64" s="303"/>
      <c r="T64" s="303"/>
      <c r="U64" s="303"/>
      <c r="V64" s="303"/>
      <c r="W64" s="303"/>
      <c r="X64" s="303"/>
      <c r="Y64" s="303"/>
      <c r="Z64" s="303"/>
    </row>
    <row r="65" spans="1:26" ht="13.8" thickBot="1" x14ac:dyDescent="0.3">
      <c r="A65" s="311"/>
      <c r="B65" s="312" t="s">
        <v>91</v>
      </c>
      <c r="C65" s="313">
        <f t="shared" ref="C65:Z65" si="15">C7+C37+C53</f>
        <v>53933974</v>
      </c>
      <c r="D65" s="313">
        <f t="shared" si="15"/>
        <v>1962140</v>
      </c>
      <c r="E65" s="313">
        <f t="shared" si="15"/>
        <v>1500000</v>
      </c>
      <c r="F65" s="313">
        <f t="shared" si="15"/>
        <v>300000</v>
      </c>
      <c r="G65" s="313">
        <f t="shared" si="15"/>
        <v>1700000</v>
      </c>
      <c r="H65" s="313">
        <f t="shared" si="15"/>
        <v>2610900</v>
      </c>
      <c r="I65" s="313">
        <f t="shared" si="15"/>
        <v>44368684</v>
      </c>
      <c r="J65" s="313">
        <f t="shared" si="15"/>
        <v>1376650</v>
      </c>
      <c r="K65" s="313">
        <f t="shared" si="15"/>
        <v>0</v>
      </c>
      <c r="L65" s="313">
        <f t="shared" si="15"/>
        <v>115600</v>
      </c>
      <c r="M65" s="313">
        <f t="shared" si="15"/>
        <v>0</v>
      </c>
      <c r="N65" s="313">
        <f t="shared" si="15"/>
        <v>0</v>
      </c>
      <c r="O65" s="313">
        <f t="shared" si="15"/>
        <v>57171649</v>
      </c>
      <c r="P65" s="313">
        <f t="shared" si="15"/>
        <v>1500000</v>
      </c>
      <c r="Q65" s="313">
        <f t="shared" si="15"/>
        <v>4733658</v>
      </c>
      <c r="R65" s="313">
        <f t="shared" si="15"/>
        <v>300000</v>
      </c>
      <c r="S65" s="313">
        <f t="shared" si="15"/>
        <v>1700000</v>
      </c>
      <c r="T65" s="313">
        <f t="shared" si="15"/>
        <v>3073900</v>
      </c>
      <c r="U65" s="313">
        <f t="shared" si="15"/>
        <v>44368684</v>
      </c>
      <c r="V65" s="313">
        <f t="shared" si="15"/>
        <v>1379807</v>
      </c>
      <c r="W65" s="313">
        <f t="shared" si="15"/>
        <v>0</v>
      </c>
      <c r="X65" s="313">
        <f t="shared" si="15"/>
        <v>115600</v>
      </c>
      <c r="Y65" s="313">
        <f t="shared" si="15"/>
        <v>0</v>
      </c>
      <c r="Z65" s="313">
        <f t="shared" si="15"/>
        <v>0</v>
      </c>
    </row>
  </sheetData>
  <mergeCells count="3">
    <mergeCell ref="A1:N1"/>
    <mergeCell ref="D3:E3"/>
    <mergeCell ref="P3:Q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90" firstPageNumber="3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7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E39" sqref="E39:N39"/>
    </sheetView>
  </sheetViews>
  <sheetFormatPr defaultColWidth="8.88671875" defaultRowHeight="12.6" x14ac:dyDescent="0.25"/>
  <cols>
    <col min="1" max="1" width="6.44140625" style="314" customWidth="1"/>
    <col min="2" max="2" width="32.44140625" style="315" customWidth="1"/>
    <col min="3" max="3" width="12.88671875" style="316" customWidth="1"/>
    <col min="4" max="4" width="11.5546875" style="316" customWidth="1"/>
    <col min="5" max="5" width="12.44140625" style="316" customWidth="1"/>
    <col min="6" max="6" width="10.88671875" style="316" customWidth="1"/>
    <col min="7" max="7" width="12.44140625" style="316" customWidth="1"/>
    <col min="8" max="8" width="12.5546875" style="316" customWidth="1"/>
    <col min="9" max="9" width="13" style="316" customWidth="1"/>
    <col min="10" max="10" width="11.5546875" style="316" customWidth="1"/>
    <col min="11" max="11" width="7.5546875" style="316" customWidth="1"/>
    <col min="12" max="12" width="10.5546875" style="316" customWidth="1"/>
    <col min="13" max="13" width="5.88671875" style="316" customWidth="1"/>
    <col min="14" max="14" width="6.5546875" style="316" customWidth="1"/>
    <col min="15" max="15" width="13.109375" style="269" customWidth="1"/>
    <col min="16" max="16" width="12.44140625" style="269" customWidth="1"/>
    <col min="17" max="17" width="11.5546875" style="269" bestFit="1" customWidth="1"/>
    <col min="18" max="18" width="10.109375" style="269" bestFit="1" customWidth="1"/>
    <col min="19" max="20" width="11.5546875" style="269" bestFit="1" customWidth="1"/>
    <col min="21" max="21" width="12.5546875" style="269" bestFit="1" customWidth="1"/>
    <col min="22" max="22" width="11.5546875" style="269" customWidth="1"/>
    <col min="23" max="23" width="8.88671875" style="269"/>
    <col min="24" max="24" width="10.44140625" style="269" customWidth="1"/>
    <col min="25" max="25" width="5.44140625" style="269" customWidth="1"/>
    <col min="26" max="26" width="7.5546875" style="269" customWidth="1"/>
    <col min="27" max="16384" width="8.88671875" style="269"/>
  </cols>
  <sheetData>
    <row r="1" spans="1:26" ht="24" customHeight="1" x14ac:dyDescent="0.25">
      <c r="A1" s="604" t="s">
        <v>14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26" s="271" customFormat="1" ht="6.6" customHeight="1" thickBot="1" x14ac:dyDescent="0.3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26" s="277" customFormat="1" ht="60" customHeight="1" thickBot="1" x14ac:dyDescent="0.3">
      <c r="A3" s="272" t="s">
        <v>15</v>
      </c>
      <c r="B3" s="273" t="s">
        <v>16</v>
      </c>
      <c r="C3" s="423" t="s">
        <v>404</v>
      </c>
      <c r="D3" s="605" t="s">
        <v>4</v>
      </c>
      <c r="E3" s="605"/>
      <c r="F3" s="274"/>
      <c r="G3" s="274"/>
      <c r="H3" s="274" t="s">
        <v>5</v>
      </c>
      <c r="I3" s="274" t="s">
        <v>6</v>
      </c>
      <c r="J3" s="274" t="s">
        <v>7</v>
      </c>
      <c r="K3" s="274" t="s">
        <v>17</v>
      </c>
      <c r="L3" s="274" t="s">
        <v>8</v>
      </c>
      <c r="M3" s="274" t="s">
        <v>9</v>
      </c>
      <c r="N3" s="274" t="s">
        <v>405</v>
      </c>
      <c r="O3" s="424" t="s">
        <v>429</v>
      </c>
      <c r="P3" s="606" t="s">
        <v>4</v>
      </c>
      <c r="Q3" s="606"/>
      <c r="R3" s="275"/>
      <c r="S3" s="275"/>
      <c r="T3" s="275" t="s">
        <v>5</v>
      </c>
      <c r="U3" s="275" t="s">
        <v>6</v>
      </c>
      <c r="V3" s="275" t="s">
        <v>7</v>
      </c>
      <c r="W3" s="275" t="s">
        <v>17</v>
      </c>
      <c r="X3" s="275" t="s">
        <v>8</v>
      </c>
      <c r="Y3" s="276" t="s">
        <v>9</v>
      </c>
      <c r="Z3" s="276" t="s">
        <v>405</v>
      </c>
    </row>
    <row r="4" spans="1:26" ht="53.4" thickBot="1" x14ac:dyDescent="0.3">
      <c r="A4" s="278"/>
      <c r="B4" s="279"/>
      <c r="C4" s="280"/>
      <c r="D4" s="281" t="s">
        <v>10</v>
      </c>
      <c r="E4" s="422" t="s">
        <v>425</v>
      </c>
      <c r="F4" s="282" t="s">
        <v>382</v>
      </c>
      <c r="G4" s="425" t="s">
        <v>433</v>
      </c>
      <c r="H4" s="283">
        <v>3211</v>
      </c>
      <c r="I4" s="284" t="s">
        <v>11</v>
      </c>
      <c r="J4" s="283">
        <v>5211</v>
      </c>
      <c r="K4" s="283">
        <v>6211</v>
      </c>
      <c r="L4" s="283">
        <v>7311</v>
      </c>
      <c r="M4" s="283">
        <v>8311</v>
      </c>
      <c r="N4" s="283">
        <v>922</v>
      </c>
      <c r="O4" s="280"/>
      <c r="P4" s="281" t="s">
        <v>10</v>
      </c>
      <c r="Q4" s="422" t="s">
        <v>425</v>
      </c>
      <c r="R4" s="282" t="s">
        <v>383</v>
      </c>
      <c r="S4" s="425" t="s">
        <v>437</v>
      </c>
      <c r="T4" s="283">
        <v>3211</v>
      </c>
      <c r="U4" s="284" t="s">
        <v>11</v>
      </c>
      <c r="V4" s="283">
        <v>5211</v>
      </c>
      <c r="W4" s="283">
        <v>6211</v>
      </c>
      <c r="X4" s="283">
        <v>7311</v>
      </c>
      <c r="Y4" s="283">
        <v>8311</v>
      </c>
      <c r="Z4" s="283">
        <v>922</v>
      </c>
    </row>
    <row r="5" spans="1:26" s="277" customFormat="1" ht="26.4" x14ac:dyDescent="0.25">
      <c r="A5" s="285"/>
      <c r="B5" s="286" t="s">
        <v>19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13.2" x14ac:dyDescent="0.25">
      <c r="A6" s="288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s="277" customFormat="1" ht="26.4" x14ac:dyDescent="0.25">
      <c r="A7" s="291" t="s">
        <v>20</v>
      </c>
      <c r="B7" s="292" t="s">
        <v>21</v>
      </c>
      <c r="C7" s="429">
        <f>'E4-Plan rash. -izdat. po izvor.'!Q7</f>
        <v>50562266</v>
      </c>
      <c r="D7" s="429">
        <f>'E4-Plan rash. -izdat. po izvor.'!R7</f>
        <v>1712140</v>
      </c>
      <c r="E7" s="429">
        <f>'E4-Plan rash. -izdat. po izvor.'!S7</f>
        <v>0</v>
      </c>
      <c r="F7" s="429">
        <f>'E4-Plan rash. -izdat. po izvor.'!T7</f>
        <v>0</v>
      </c>
      <c r="G7" s="429">
        <f>'E4-Plan rash. -izdat. po izvor.'!U7</f>
        <v>1700000</v>
      </c>
      <c r="H7" s="429">
        <f>'E4-Plan rash. -izdat. po izvor.'!V7</f>
        <v>2174510</v>
      </c>
      <c r="I7" s="429">
        <f>'E4-Plan rash. -izdat. po izvor.'!W7</f>
        <v>43878966</v>
      </c>
      <c r="J7" s="429">
        <f>'E4-Plan rash. -izdat. po izvor.'!X7</f>
        <v>1096650</v>
      </c>
      <c r="K7" s="429">
        <f>'E4-Plan rash. -izdat. po izvor.'!Y7</f>
        <v>0</v>
      </c>
      <c r="L7" s="429">
        <f>'E4-Plan rash. -izdat. po izvor.'!Z7</f>
        <v>0</v>
      </c>
      <c r="M7" s="429">
        <f>'E4-Plan rash. -izdat. po izvor.'!AA7</f>
        <v>0</v>
      </c>
      <c r="N7" s="429">
        <f>'E4-Plan rash. -izdat. po izvor.'!AB7</f>
        <v>0</v>
      </c>
      <c r="O7" s="429">
        <f>'E4-Plan rash. -izdat. po izvor.'!AC7</f>
        <v>50566283</v>
      </c>
      <c r="P7" s="429">
        <f>'E4-Plan rash. -izdat. po izvor.'!AD7</f>
        <v>1250000</v>
      </c>
      <c r="Q7" s="429">
        <f>'E4-Plan rash. -izdat. po izvor.'!AE7</f>
        <v>0</v>
      </c>
      <c r="R7" s="429">
        <f>'E4-Plan rash. -izdat. po izvor.'!AF7</f>
        <v>0</v>
      </c>
      <c r="S7" s="429">
        <f>'E4-Plan rash. -izdat. po izvor.'!AG7</f>
        <v>1700000</v>
      </c>
      <c r="T7" s="429">
        <f>'E4-Plan rash. -izdat. po izvor.'!AH7</f>
        <v>2637510</v>
      </c>
      <c r="U7" s="429">
        <f>'E4-Plan rash. -izdat. po izvor.'!AI7</f>
        <v>43878966</v>
      </c>
      <c r="V7" s="429">
        <f>'E4-Plan rash. -izdat. po izvor.'!AJ7</f>
        <v>1099807</v>
      </c>
      <c r="W7" s="429">
        <f>'E4-Plan rash. -izdat. po izvor.'!AK7</f>
        <v>0</v>
      </c>
      <c r="X7" s="429">
        <f>'E4-Plan rash. -izdat. po izvor.'!AL7</f>
        <v>0</v>
      </c>
      <c r="Y7" s="429">
        <f>'E4-Plan rash. -izdat. po izvor.'!AM7</f>
        <v>0</v>
      </c>
      <c r="Z7" s="429">
        <f>'E4-Plan rash. -izdat. po izvor.'!AN7</f>
        <v>0</v>
      </c>
    </row>
    <row r="8" spans="1:26" ht="28.5" customHeight="1" x14ac:dyDescent="0.25">
      <c r="A8" s="294" t="s">
        <v>22</v>
      </c>
      <c r="B8" s="295" t="s">
        <v>23</v>
      </c>
      <c r="C8" s="430">
        <f>'E4-Plan rash. -izdat. po izvor.'!Q8</f>
        <v>48906998</v>
      </c>
      <c r="D8" s="430">
        <f>'E4-Plan rash. -izdat. po izvor.'!R8</f>
        <v>1212140</v>
      </c>
      <c r="E8" s="430">
        <f>'E4-Plan rash. -izdat. po izvor.'!S8</f>
        <v>0</v>
      </c>
      <c r="F8" s="430">
        <f>'E4-Plan rash. -izdat. po izvor.'!T8</f>
        <v>0</v>
      </c>
      <c r="G8" s="430">
        <f>'E4-Plan rash. -izdat. po izvor.'!U8</f>
        <v>1700000</v>
      </c>
      <c r="H8" s="430">
        <f>'E4-Plan rash. -izdat. po izvor.'!V8</f>
        <v>1944442</v>
      </c>
      <c r="I8" s="430">
        <f>'E4-Plan rash. -izdat. po izvor.'!W8</f>
        <v>43878966</v>
      </c>
      <c r="J8" s="430">
        <f>'E4-Plan rash. -izdat. po izvor.'!X8</f>
        <v>171450</v>
      </c>
      <c r="K8" s="430">
        <f>'E4-Plan rash. -izdat. po izvor.'!Y8</f>
        <v>0</v>
      </c>
      <c r="L8" s="430">
        <f>'E4-Plan rash. -izdat. po izvor.'!Z8</f>
        <v>0</v>
      </c>
      <c r="M8" s="430">
        <f>'E4-Plan rash. -izdat. po izvor.'!AA8</f>
        <v>0</v>
      </c>
      <c r="N8" s="430">
        <f>'E4-Plan rash. -izdat. po izvor.'!AB8</f>
        <v>0</v>
      </c>
      <c r="O8" s="430">
        <f>'E4-Plan rash. -izdat. po izvor.'!AC8</f>
        <v>49047200</v>
      </c>
      <c r="P8" s="430">
        <f>'E4-Plan rash. -izdat. po izvor.'!AD8</f>
        <v>750000</v>
      </c>
      <c r="Q8" s="430">
        <f>'E4-Plan rash. -izdat. po izvor.'!AE8</f>
        <v>0</v>
      </c>
      <c r="R8" s="430">
        <f>'E4-Plan rash. -izdat. po izvor.'!AF8</f>
        <v>0</v>
      </c>
      <c r="S8" s="430">
        <f>'E4-Plan rash. -izdat. po izvor.'!AG8</f>
        <v>1700000</v>
      </c>
      <c r="T8" s="430">
        <f>'E4-Plan rash. -izdat. po izvor.'!AH8</f>
        <v>2546784</v>
      </c>
      <c r="U8" s="430">
        <f>'E4-Plan rash. -izdat. po izvor.'!AI8</f>
        <v>43878966</v>
      </c>
      <c r="V8" s="430">
        <f>'E4-Plan rash. -izdat. po izvor.'!AJ8</f>
        <v>171450</v>
      </c>
      <c r="W8" s="430">
        <f>'E4-Plan rash. -izdat. po izvor.'!AK8</f>
        <v>0</v>
      </c>
      <c r="X8" s="430">
        <f>'E4-Plan rash. -izdat. po izvor.'!AL8</f>
        <v>0</v>
      </c>
      <c r="Y8" s="430">
        <f>'E4-Plan rash. -izdat. po izvor.'!AM8</f>
        <v>0</v>
      </c>
      <c r="Z8" s="430">
        <f>'E4-Plan rash. -izdat. po izvor.'!AN8</f>
        <v>0</v>
      </c>
    </row>
    <row r="9" spans="1:26" ht="13.2" x14ac:dyDescent="0.25">
      <c r="A9" s="297">
        <v>311</v>
      </c>
      <c r="B9" s="289" t="s">
        <v>210</v>
      </c>
      <c r="C9" s="298">
        <f>'E4-Plan rash. -izdat. po izvor.'!Q11</f>
        <v>35420159</v>
      </c>
      <c r="D9" s="298">
        <f>'E4-Plan rash. -izdat. po izvor.'!R11</f>
        <v>506390</v>
      </c>
      <c r="E9" s="298">
        <f>'E4-Plan rash. -izdat. po izvor.'!S11</f>
        <v>0</v>
      </c>
      <c r="F9" s="298">
        <f>'E4-Plan rash. -izdat. po izvor.'!T11</f>
        <v>0</v>
      </c>
      <c r="G9" s="298">
        <f>'E4-Plan rash. -izdat. po izvor.'!U11</f>
        <v>0</v>
      </c>
      <c r="H9" s="298">
        <f>'E4-Plan rash. -izdat. po izvor.'!V11</f>
        <v>1234576</v>
      </c>
      <c r="I9" s="298">
        <f>'E4-Plan rash. -izdat. po izvor.'!W11</f>
        <v>33617743</v>
      </c>
      <c r="J9" s="298">
        <f>'E4-Plan rash. -izdat. po izvor.'!X11</f>
        <v>61450</v>
      </c>
      <c r="K9" s="298">
        <f>'E4-Plan rash. -izdat. po izvor.'!Y11</f>
        <v>0</v>
      </c>
      <c r="L9" s="298">
        <f>'E4-Plan rash. -izdat. po izvor.'!Z11</f>
        <v>0</v>
      </c>
      <c r="M9" s="298">
        <f>'E4-Plan rash. -izdat. po izvor.'!AA11</f>
        <v>0</v>
      </c>
      <c r="N9" s="298">
        <f>'E4-Plan rash. -izdat. po izvor.'!AB11</f>
        <v>0</v>
      </c>
      <c r="O9" s="298">
        <f>'E4-Plan rash. -izdat. po izvor.'!AC11</f>
        <v>35528815</v>
      </c>
      <c r="P9" s="298">
        <f>'E4-Plan rash. -izdat. po izvor.'!AD11</f>
        <v>349840</v>
      </c>
      <c r="Q9" s="298">
        <f>'E4-Plan rash. -izdat. po izvor.'!AE11</f>
        <v>0</v>
      </c>
      <c r="R9" s="298">
        <f>'E4-Plan rash. -izdat. po izvor.'!AF11</f>
        <v>0</v>
      </c>
      <c r="S9" s="298">
        <f>'E4-Plan rash. -izdat. po izvor.'!AG11</f>
        <v>0</v>
      </c>
      <c r="T9" s="298">
        <f>'E4-Plan rash. -izdat. po izvor.'!AH11</f>
        <v>1495782</v>
      </c>
      <c r="U9" s="298">
        <f>'E4-Plan rash. -izdat. po izvor.'!AI11</f>
        <v>33621743</v>
      </c>
      <c r="V9" s="298">
        <f>'E4-Plan rash. -izdat. po izvor.'!AJ11</f>
        <v>61450</v>
      </c>
      <c r="W9" s="298">
        <f>'E4-Plan rash. -izdat. po izvor.'!AK11</f>
        <v>0</v>
      </c>
      <c r="X9" s="298">
        <f>'E4-Plan rash. -izdat. po izvor.'!AL11</f>
        <v>0</v>
      </c>
      <c r="Y9" s="298">
        <f>'E4-Plan rash. -izdat. po izvor.'!AM11</f>
        <v>0</v>
      </c>
      <c r="Z9" s="298">
        <f>'E4-Plan rash. -izdat. po izvor.'!AN11</f>
        <v>0</v>
      </c>
    </row>
    <row r="10" spans="1:26" ht="13.2" x14ac:dyDescent="0.25">
      <c r="A10" s="297">
        <v>312</v>
      </c>
      <c r="B10" s="289" t="s">
        <v>25</v>
      </c>
      <c r="C10" s="298">
        <f>'E4-Plan rash. -izdat. po izvor.'!Q13</f>
        <v>1007500</v>
      </c>
      <c r="D10" s="298">
        <f>'E4-Plan rash. -izdat. po izvor.'!R13</f>
        <v>0</v>
      </c>
      <c r="E10" s="298">
        <f>'E4-Plan rash. -izdat. po izvor.'!S13</f>
        <v>0</v>
      </c>
      <c r="F10" s="298">
        <f>'E4-Plan rash. -izdat. po izvor.'!T13</f>
        <v>0</v>
      </c>
      <c r="G10" s="298">
        <f>'E4-Plan rash. -izdat. po izvor.'!U13</f>
        <v>0</v>
      </c>
      <c r="H10" s="298">
        <f>'E4-Plan rash. -izdat. po izvor.'!V13</f>
        <v>25000</v>
      </c>
      <c r="I10" s="298">
        <f>'E4-Plan rash. -izdat. po izvor.'!W13</f>
        <v>982500</v>
      </c>
      <c r="J10" s="298">
        <f>'E4-Plan rash. -izdat. po izvor.'!X13</f>
        <v>0</v>
      </c>
      <c r="K10" s="298">
        <f>'E4-Plan rash. -izdat. po izvor.'!Y13</f>
        <v>0</v>
      </c>
      <c r="L10" s="298">
        <f>'E4-Plan rash. -izdat. po izvor.'!Z13</f>
        <v>0</v>
      </c>
      <c r="M10" s="298">
        <f>'E4-Plan rash. -izdat. po izvor.'!AA13</f>
        <v>0</v>
      </c>
      <c r="N10" s="298">
        <f>'E4-Plan rash. -izdat. po izvor.'!AB13</f>
        <v>0</v>
      </c>
      <c r="O10" s="298">
        <f>'E4-Plan rash. -izdat. po izvor.'!AC13</f>
        <v>1007500</v>
      </c>
      <c r="P10" s="298">
        <f>'E4-Plan rash. -izdat. po izvor.'!AD13</f>
        <v>0</v>
      </c>
      <c r="Q10" s="298">
        <f>'E4-Plan rash. -izdat. po izvor.'!AE13</f>
        <v>0</v>
      </c>
      <c r="R10" s="298">
        <f>'E4-Plan rash. -izdat. po izvor.'!AF13</f>
        <v>0</v>
      </c>
      <c r="S10" s="298">
        <f>'E4-Plan rash. -izdat. po izvor.'!AG13</f>
        <v>0</v>
      </c>
      <c r="T10" s="298">
        <f>'E4-Plan rash. -izdat. po izvor.'!AH13</f>
        <v>25000</v>
      </c>
      <c r="U10" s="298">
        <f>'E4-Plan rash. -izdat. po izvor.'!AI13</f>
        <v>982500</v>
      </c>
      <c r="V10" s="298">
        <f>'E4-Plan rash. -izdat. po izvor.'!AJ13</f>
        <v>0</v>
      </c>
      <c r="W10" s="298">
        <f>'E4-Plan rash. -izdat. po izvor.'!AK13</f>
        <v>0</v>
      </c>
      <c r="X10" s="298">
        <f>'E4-Plan rash. -izdat. po izvor.'!AL13</f>
        <v>0</v>
      </c>
      <c r="Y10" s="298">
        <f>'E4-Plan rash. -izdat. po izvor.'!AM13</f>
        <v>0</v>
      </c>
      <c r="Z10" s="298">
        <f>'E4-Plan rash. -izdat. po izvor.'!AN13</f>
        <v>0</v>
      </c>
    </row>
    <row r="11" spans="1:26" s="271" customFormat="1" ht="13.2" x14ac:dyDescent="0.25">
      <c r="A11" s="297">
        <v>313</v>
      </c>
      <c r="B11" s="289" t="s">
        <v>217</v>
      </c>
      <c r="C11" s="298">
        <f>'E4-Plan rash. -izdat. po izvor.'!Q16</f>
        <v>5738057</v>
      </c>
      <c r="D11" s="298">
        <f>'E4-Plan rash. -izdat. po izvor.'!R16</f>
        <v>85750</v>
      </c>
      <c r="E11" s="298">
        <f>'E4-Plan rash. -izdat. po izvor.'!S16</f>
        <v>0</v>
      </c>
      <c r="F11" s="298">
        <f>'E4-Plan rash. -izdat. po izvor.'!T16</f>
        <v>0</v>
      </c>
      <c r="G11" s="298">
        <f>'E4-Plan rash. -izdat. po izvor.'!U16</f>
        <v>0</v>
      </c>
      <c r="H11" s="298">
        <f>'E4-Plan rash. -izdat. po izvor.'!V16</f>
        <v>45515</v>
      </c>
      <c r="I11" s="298">
        <f>'E4-Plan rash. -izdat. po izvor.'!W16</f>
        <v>5606792</v>
      </c>
      <c r="J11" s="298">
        <f>'E4-Plan rash. -izdat. po izvor.'!X16</f>
        <v>0</v>
      </c>
      <c r="K11" s="298">
        <f>'E4-Plan rash. -izdat. po izvor.'!Y16</f>
        <v>0</v>
      </c>
      <c r="L11" s="298">
        <f>'E4-Plan rash. -izdat. po izvor.'!Z16</f>
        <v>0</v>
      </c>
      <c r="M11" s="298">
        <f>'E4-Plan rash. -izdat. po izvor.'!AA16</f>
        <v>0</v>
      </c>
      <c r="N11" s="298">
        <f>'E4-Plan rash. -izdat. po izvor.'!AB16</f>
        <v>0</v>
      </c>
      <c r="O11" s="298">
        <f>'E4-Plan rash. -izdat. po izvor.'!AC16</f>
        <v>5756103</v>
      </c>
      <c r="P11" s="298">
        <f>'E4-Plan rash. -izdat. po izvor.'!AD16</f>
        <v>60160</v>
      </c>
      <c r="Q11" s="298">
        <f>'E4-Plan rash. -izdat. po izvor.'!AE16</f>
        <v>0</v>
      </c>
      <c r="R11" s="298">
        <f>'E4-Plan rash. -izdat. po izvor.'!AF16</f>
        <v>0</v>
      </c>
      <c r="S11" s="298">
        <f>'E4-Plan rash. -izdat. po izvor.'!AG16</f>
        <v>0</v>
      </c>
      <c r="T11" s="298">
        <f>'E4-Plan rash. -izdat. po izvor.'!AH16</f>
        <v>93151</v>
      </c>
      <c r="U11" s="298">
        <f>'E4-Plan rash. -izdat. po izvor.'!AI16</f>
        <v>5602792</v>
      </c>
      <c r="V11" s="298">
        <f>'E4-Plan rash. -izdat. po izvor.'!AJ16</f>
        <v>0</v>
      </c>
      <c r="W11" s="298">
        <f>'E4-Plan rash. -izdat. po izvor.'!AK16</f>
        <v>0</v>
      </c>
      <c r="X11" s="298">
        <f>'E4-Plan rash. -izdat. po izvor.'!AL16</f>
        <v>0</v>
      </c>
      <c r="Y11" s="298">
        <f>'E4-Plan rash. -izdat. po izvor.'!AM16</f>
        <v>0</v>
      </c>
      <c r="Z11" s="298">
        <f>'E4-Plan rash. -izdat. po izvor.'!AN16</f>
        <v>0</v>
      </c>
    </row>
    <row r="12" spans="1:26" s="271" customFormat="1" ht="13.2" x14ac:dyDescent="0.25">
      <c r="A12" s="297">
        <v>31</v>
      </c>
      <c r="B12" s="412" t="s">
        <v>208</v>
      </c>
      <c r="C12" s="298">
        <f>SUM(D12:N12)</f>
        <v>42165716</v>
      </c>
      <c r="D12" s="298">
        <f>SUM(D9:D11)</f>
        <v>592140</v>
      </c>
      <c r="E12" s="298">
        <f t="shared" ref="E12:N12" si="0">SUM(E9:E11)</f>
        <v>0</v>
      </c>
      <c r="F12" s="298">
        <f t="shared" si="0"/>
        <v>0</v>
      </c>
      <c r="G12" s="298">
        <f t="shared" si="0"/>
        <v>0</v>
      </c>
      <c r="H12" s="298">
        <f t="shared" si="0"/>
        <v>1305091</v>
      </c>
      <c r="I12" s="298">
        <f t="shared" si="0"/>
        <v>40207035</v>
      </c>
      <c r="J12" s="298">
        <f t="shared" si="0"/>
        <v>61450</v>
      </c>
      <c r="K12" s="298">
        <f t="shared" si="0"/>
        <v>0</v>
      </c>
      <c r="L12" s="298">
        <f t="shared" si="0"/>
        <v>0</v>
      </c>
      <c r="M12" s="298">
        <f t="shared" si="0"/>
        <v>0</v>
      </c>
      <c r="N12" s="298">
        <f t="shared" si="0"/>
        <v>0</v>
      </c>
      <c r="O12" s="298">
        <f>SUM(P12:Z12)</f>
        <v>42292418</v>
      </c>
      <c r="P12" s="298">
        <f>SUM(P9:P11)</f>
        <v>410000</v>
      </c>
      <c r="Q12" s="298">
        <f t="shared" ref="Q12:Z12" si="1">SUM(Q9:Q11)</f>
        <v>0</v>
      </c>
      <c r="R12" s="298">
        <f t="shared" si="1"/>
        <v>0</v>
      </c>
      <c r="S12" s="298">
        <f t="shared" si="1"/>
        <v>0</v>
      </c>
      <c r="T12" s="298">
        <f t="shared" si="1"/>
        <v>1613933</v>
      </c>
      <c r="U12" s="298">
        <f t="shared" si="1"/>
        <v>40207035</v>
      </c>
      <c r="V12" s="298">
        <f t="shared" si="1"/>
        <v>61450</v>
      </c>
      <c r="W12" s="298">
        <f t="shared" si="1"/>
        <v>0</v>
      </c>
      <c r="X12" s="298">
        <f t="shared" si="1"/>
        <v>0</v>
      </c>
      <c r="Y12" s="298">
        <f t="shared" si="1"/>
        <v>0</v>
      </c>
      <c r="Z12" s="298">
        <f t="shared" si="1"/>
        <v>0</v>
      </c>
    </row>
    <row r="13" spans="1:26" ht="13.2" x14ac:dyDescent="0.25">
      <c r="A13" s="297">
        <v>321</v>
      </c>
      <c r="B13" s="289" t="s">
        <v>223</v>
      </c>
      <c r="C13" s="298">
        <f>'E4-Plan rash. -izdat. po izvor.'!Q21</f>
        <v>1079868</v>
      </c>
      <c r="D13" s="298">
        <f>'E4-Plan rash. -izdat. po izvor.'!R21</f>
        <v>150000</v>
      </c>
      <c r="E13" s="298">
        <f>'E4-Plan rash. -izdat. po izvor.'!S21</f>
        <v>0</v>
      </c>
      <c r="F13" s="298">
        <f>'E4-Plan rash. -izdat. po izvor.'!T21</f>
        <v>0</v>
      </c>
      <c r="G13" s="298">
        <f>'E4-Plan rash. -izdat. po izvor.'!U21</f>
        <v>480000</v>
      </c>
      <c r="H13" s="298">
        <f>'E4-Plan rash. -izdat. po izvor.'!V21</f>
        <v>91500</v>
      </c>
      <c r="I13" s="298">
        <f>'E4-Plan rash. -izdat. po izvor.'!W21</f>
        <v>358368</v>
      </c>
      <c r="J13" s="298">
        <f>'E4-Plan rash. -izdat. po izvor.'!X21</f>
        <v>0</v>
      </c>
      <c r="K13" s="298">
        <f>'E4-Plan rash. -izdat. po izvor.'!Y21</f>
        <v>0</v>
      </c>
      <c r="L13" s="298">
        <f>'E4-Plan rash. -izdat. po izvor.'!Z21</f>
        <v>0</v>
      </c>
      <c r="M13" s="298">
        <f>'E4-Plan rash. -izdat. po izvor.'!AA21</f>
        <v>0</v>
      </c>
      <c r="N13" s="298">
        <f>'E4-Plan rash. -izdat. po izvor.'!AB21</f>
        <v>0</v>
      </c>
      <c r="O13" s="298">
        <f>'E4-Plan rash. -izdat. po izvor.'!AC21</f>
        <v>1093368</v>
      </c>
      <c r="P13" s="298">
        <f>'E4-Plan rash. -izdat. po izvor.'!AD21</f>
        <v>100000</v>
      </c>
      <c r="Q13" s="298">
        <f>'E4-Plan rash. -izdat. po izvor.'!AE21</f>
        <v>0</v>
      </c>
      <c r="R13" s="298">
        <f>'E4-Plan rash. -izdat. po izvor.'!AF21</f>
        <v>0</v>
      </c>
      <c r="S13" s="298">
        <f>'E4-Plan rash. -izdat. po izvor.'!AG21</f>
        <v>480000</v>
      </c>
      <c r="T13" s="298">
        <f>'E4-Plan rash. -izdat. po izvor.'!AH21</f>
        <v>155000</v>
      </c>
      <c r="U13" s="298">
        <f>'E4-Plan rash. -izdat. po izvor.'!AI21</f>
        <v>358368</v>
      </c>
      <c r="V13" s="298">
        <f>'E4-Plan rash. -izdat. po izvor.'!AJ21</f>
        <v>0</v>
      </c>
      <c r="W13" s="298">
        <f>'E4-Plan rash. -izdat. po izvor.'!AK21</f>
        <v>0</v>
      </c>
      <c r="X13" s="298">
        <f>'E4-Plan rash. -izdat. po izvor.'!AL21</f>
        <v>0</v>
      </c>
      <c r="Y13" s="298">
        <f>'E4-Plan rash. -izdat. po izvor.'!AM21</f>
        <v>0</v>
      </c>
      <c r="Z13" s="298">
        <f>'E4-Plan rash. -izdat. po izvor.'!AN21</f>
        <v>0</v>
      </c>
    </row>
    <row r="14" spans="1:26" ht="13.2" x14ac:dyDescent="0.25">
      <c r="A14" s="297">
        <v>322</v>
      </c>
      <c r="B14" s="289" t="s">
        <v>230</v>
      </c>
      <c r="C14" s="298">
        <f>'E4-Plan rash. -izdat. po izvor.'!Q28</f>
        <v>2397324</v>
      </c>
      <c r="D14" s="298">
        <f>'E4-Plan rash. -izdat. po izvor.'!R28</f>
        <v>470000</v>
      </c>
      <c r="E14" s="298">
        <f>'E4-Plan rash. -izdat. po izvor.'!S28</f>
        <v>0</v>
      </c>
      <c r="F14" s="298">
        <f>'E4-Plan rash. -izdat. po izvor.'!T28</f>
        <v>0</v>
      </c>
      <c r="G14" s="298">
        <f>'E4-Plan rash. -izdat. po izvor.'!U28</f>
        <v>650000</v>
      </c>
      <c r="H14" s="298">
        <f>'E4-Plan rash. -izdat. po izvor.'!V28</f>
        <v>27000</v>
      </c>
      <c r="I14" s="298">
        <f>'E4-Plan rash. -izdat. po izvor.'!W28</f>
        <v>1250324</v>
      </c>
      <c r="J14" s="298">
        <f>'E4-Plan rash. -izdat. po izvor.'!X28</f>
        <v>0</v>
      </c>
      <c r="K14" s="298">
        <f>'E4-Plan rash. -izdat. po izvor.'!Y28</f>
        <v>0</v>
      </c>
      <c r="L14" s="298">
        <f>'E4-Plan rash. -izdat. po izvor.'!Z28</f>
        <v>0</v>
      </c>
      <c r="M14" s="298">
        <f>'E4-Plan rash. -izdat. po izvor.'!AA28</f>
        <v>0</v>
      </c>
      <c r="N14" s="298">
        <f>'E4-Plan rash. -izdat. po izvor.'!AB28</f>
        <v>0</v>
      </c>
      <c r="O14" s="298">
        <f>'E4-Plan rash. -izdat. po izvor.'!AC28</f>
        <v>2397324</v>
      </c>
      <c r="P14" s="298">
        <f>'E4-Plan rash. -izdat. po izvor.'!AD28</f>
        <v>240000</v>
      </c>
      <c r="Q14" s="298">
        <f>'E4-Plan rash. -izdat. po izvor.'!AE28</f>
        <v>0</v>
      </c>
      <c r="R14" s="298">
        <f>'E4-Plan rash. -izdat. po izvor.'!AF28</f>
        <v>0</v>
      </c>
      <c r="S14" s="298">
        <f>'E4-Plan rash. -izdat. po izvor.'!AG28</f>
        <v>650000</v>
      </c>
      <c r="T14" s="298">
        <f>'E4-Plan rash. -izdat. po izvor.'!AH28</f>
        <v>257000</v>
      </c>
      <c r="U14" s="298">
        <f>'E4-Plan rash. -izdat. po izvor.'!AI28</f>
        <v>1250324</v>
      </c>
      <c r="V14" s="298">
        <f>'E4-Plan rash. -izdat. po izvor.'!AJ28</f>
        <v>0</v>
      </c>
      <c r="W14" s="298">
        <f>'E4-Plan rash. -izdat. po izvor.'!AK28</f>
        <v>0</v>
      </c>
      <c r="X14" s="298">
        <f>'E4-Plan rash. -izdat. po izvor.'!AL28</f>
        <v>0</v>
      </c>
      <c r="Y14" s="298">
        <f>'E4-Plan rash. -izdat. po izvor.'!AM28</f>
        <v>0</v>
      </c>
      <c r="Z14" s="298">
        <f>'E4-Plan rash. -izdat. po izvor.'!AN28</f>
        <v>0</v>
      </c>
    </row>
    <row r="15" spans="1:26" s="271" customFormat="1" ht="13.2" x14ac:dyDescent="0.25">
      <c r="A15" s="297">
        <v>323</v>
      </c>
      <c r="B15" s="289" t="s">
        <v>238</v>
      </c>
      <c r="C15" s="298">
        <f>'E4-Plan rash. -izdat. po izvor.'!Q38</f>
        <v>2782630</v>
      </c>
      <c r="D15" s="298">
        <f>'E4-Plan rash. -izdat. po izvor.'!R38</f>
        <v>0</v>
      </c>
      <c r="E15" s="298">
        <f>'E4-Plan rash. -izdat. po izvor.'!S38</f>
        <v>0</v>
      </c>
      <c r="F15" s="298">
        <f>'E4-Plan rash. -izdat. po izvor.'!T38</f>
        <v>0</v>
      </c>
      <c r="G15" s="298">
        <f>'E4-Plan rash. -izdat. po izvor.'!U38</f>
        <v>280000</v>
      </c>
      <c r="H15" s="298">
        <f>'E4-Plan rash. -izdat. po izvor.'!V38</f>
        <v>329391</v>
      </c>
      <c r="I15" s="298">
        <f>'E4-Plan rash. -izdat. po izvor.'!W38</f>
        <v>2063239</v>
      </c>
      <c r="J15" s="298">
        <f>'E4-Plan rash. -izdat. po izvor.'!X38</f>
        <v>110000</v>
      </c>
      <c r="K15" s="298">
        <f>'E4-Plan rash. -izdat. po izvor.'!Y38</f>
        <v>0</v>
      </c>
      <c r="L15" s="298">
        <f>'E4-Plan rash. -izdat. po izvor.'!Z38</f>
        <v>0</v>
      </c>
      <c r="M15" s="298">
        <f>'E4-Plan rash. -izdat. po izvor.'!AA38</f>
        <v>0</v>
      </c>
      <c r="N15" s="298">
        <f>'E4-Plan rash. -izdat. po izvor.'!AB38</f>
        <v>0</v>
      </c>
      <c r="O15" s="298">
        <f>'E4-Plan rash. -izdat. po izvor.'!AC38</f>
        <v>2782630</v>
      </c>
      <c r="P15" s="298">
        <f>'E4-Plan rash. -izdat. po izvor.'!AD38</f>
        <v>0</v>
      </c>
      <c r="Q15" s="298">
        <f>'E4-Plan rash. -izdat. po izvor.'!AE38</f>
        <v>0</v>
      </c>
      <c r="R15" s="298">
        <f>'E4-Plan rash. -izdat. po izvor.'!AF38</f>
        <v>0</v>
      </c>
      <c r="S15" s="298">
        <f>'E4-Plan rash. -izdat. po izvor.'!AG38</f>
        <v>280000</v>
      </c>
      <c r="T15" s="298">
        <f>'E4-Plan rash. -izdat. po izvor.'!AH38</f>
        <v>329391</v>
      </c>
      <c r="U15" s="298">
        <f>'E4-Plan rash. -izdat. po izvor.'!AI38</f>
        <v>2063239</v>
      </c>
      <c r="V15" s="298">
        <f>'E4-Plan rash. -izdat. po izvor.'!AJ38</f>
        <v>110000</v>
      </c>
      <c r="W15" s="298">
        <f>'E4-Plan rash. -izdat. po izvor.'!AK38</f>
        <v>0</v>
      </c>
      <c r="X15" s="298">
        <f>'E4-Plan rash. -izdat. po izvor.'!AL38</f>
        <v>0</v>
      </c>
      <c r="Y15" s="298">
        <f>'E4-Plan rash. -izdat. po izvor.'!AM38</f>
        <v>0</v>
      </c>
      <c r="Z15" s="298">
        <f>'E4-Plan rash. -izdat. po izvor.'!AN38</f>
        <v>0</v>
      </c>
    </row>
    <row r="16" spans="1:26" s="271" customFormat="1" ht="26.4" x14ac:dyDescent="0.25">
      <c r="A16" s="297">
        <v>324</v>
      </c>
      <c r="B16" s="289" t="s">
        <v>249</v>
      </c>
      <c r="C16" s="298">
        <f>'E4-Plan rash. -izdat. po izvor.'!Q40</f>
        <v>0</v>
      </c>
      <c r="D16" s="298">
        <f>'E4-Plan rash. -izdat. po izvor.'!R40</f>
        <v>0</v>
      </c>
      <c r="E16" s="298">
        <f>'E4-Plan rash. -izdat. po izvor.'!S40</f>
        <v>0</v>
      </c>
      <c r="F16" s="298">
        <f>'E4-Plan rash. -izdat. po izvor.'!T40</f>
        <v>0</v>
      </c>
      <c r="G16" s="298">
        <f>'E4-Plan rash. -izdat. po izvor.'!U40</f>
        <v>0</v>
      </c>
      <c r="H16" s="298">
        <f>'E4-Plan rash. -izdat. po izvor.'!V40</f>
        <v>0</v>
      </c>
      <c r="I16" s="298">
        <f>'E4-Plan rash. -izdat. po izvor.'!W40</f>
        <v>0</v>
      </c>
      <c r="J16" s="298">
        <f>'E4-Plan rash. -izdat. po izvor.'!X40</f>
        <v>0</v>
      </c>
      <c r="K16" s="298">
        <f>'E4-Plan rash. -izdat. po izvor.'!Y40</f>
        <v>0</v>
      </c>
      <c r="L16" s="298">
        <f>'E4-Plan rash. -izdat. po izvor.'!Z40</f>
        <v>0</v>
      </c>
      <c r="M16" s="298">
        <f>'E4-Plan rash. -izdat. po izvor.'!AA40</f>
        <v>0</v>
      </c>
      <c r="N16" s="298">
        <f>'E4-Plan rash. -izdat. po izvor.'!AB40</f>
        <v>0</v>
      </c>
      <c r="O16" s="298">
        <f>'E4-Plan rash. -izdat. po izvor.'!AC40</f>
        <v>0</v>
      </c>
      <c r="P16" s="298">
        <f>'E4-Plan rash. -izdat. po izvor.'!AD40</f>
        <v>0</v>
      </c>
      <c r="Q16" s="298">
        <f>'E4-Plan rash. -izdat. po izvor.'!AE40</f>
        <v>0</v>
      </c>
      <c r="R16" s="298">
        <f>'E4-Plan rash. -izdat. po izvor.'!AF40</f>
        <v>0</v>
      </c>
      <c r="S16" s="298">
        <f>'E4-Plan rash. -izdat. po izvor.'!AG40</f>
        <v>0</v>
      </c>
      <c r="T16" s="298">
        <f>'E4-Plan rash. -izdat. po izvor.'!AH40</f>
        <v>0</v>
      </c>
      <c r="U16" s="298">
        <f>'E4-Plan rash. -izdat. po izvor.'!AI40</f>
        <v>0</v>
      </c>
      <c r="V16" s="298">
        <f>'E4-Plan rash. -izdat. po izvor.'!AJ40</f>
        <v>0</v>
      </c>
      <c r="W16" s="298">
        <f>'E4-Plan rash. -izdat. po izvor.'!AK40</f>
        <v>0</v>
      </c>
      <c r="X16" s="298">
        <f>'E4-Plan rash. -izdat. po izvor.'!AL40</f>
        <v>0</v>
      </c>
      <c r="Y16" s="298">
        <f>'E4-Plan rash. -izdat. po izvor.'!AM40</f>
        <v>0</v>
      </c>
      <c r="Z16" s="298">
        <f>'E4-Plan rash. -izdat. po izvor.'!AN40</f>
        <v>0</v>
      </c>
    </row>
    <row r="17" spans="1:26" s="271" customFormat="1" ht="13.2" x14ac:dyDescent="0.25">
      <c r="A17" s="297">
        <v>329</v>
      </c>
      <c r="B17" s="289" t="s">
        <v>54</v>
      </c>
      <c r="C17" s="298">
        <f>'E4-Plan rash. -izdat. po izvor.'!Q48</f>
        <v>456460</v>
      </c>
      <c r="D17" s="298">
        <f>'E4-Plan rash. -izdat. po izvor.'!R48</f>
        <v>0</v>
      </c>
      <c r="E17" s="298">
        <f>'E4-Plan rash. -izdat. po izvor.'!S48</f>
        <v>0</v>
      </c>
      <c r="F17" s="298">
        <f>'E4-Plan rash. -izdat. po izvor.'!T48</f>
        <v>0</v>
      </c>
      <c r="G17" s="298">
        <f>'E4-Plan rash. -izdat. po izvor.'!U48</f>
        <v>290000</v>
      </c>
      <c r="H17" s="298">
        <f>'E4-Plan rash. -izdat. po izvor.'!V48</f>
        <v>166460</v>
      </c>
      <c r="I17" s="298">
        <f>'E4-Plan rash. -izdat. po izvor.'!W48</f>
        <v>0</v>
      </c>
      <c r="J17" s="298">
        <f>'E4-Plan rash. -izdat. po izvor.'!X48</f>
        <v>0</v>
      </c>
      <c r="K17" s="298">
        <f>'E4-Plan rash. -izdat. po izvor.'!Y48</f>
        <v>0</v>
      </c>
      <c r="L17" s="298">
        <f>'E4-Plan rash. -izdat. po izvor.'!Z48</f>
        <v>0</v>
      </c>
      <c r="M17" s="298">
        <f>'E4-Plan rash. -izdat. po izvor.'!AA48</f>
        <v>0</v>
      </c>
      <c r="N17" s="298">
        <f>'E4-Plan rash. -izdat. po izvor.'!AB48</f>
        <v>0</v>
      </c>
      <c r="O17" s="298">
        <f>'E4-Plan rash. -izdat. po izvor.'!AC48</f>
        <v>456460</v>
      </c>
      <c r="P17" s="298">
        <f>'E4-Plan rash. -izdat. po izvor.'!AD48</f>
        <v>0</v>
      </c>
      <c r="Q17" s="298">
        <f>'E4-Plan rash. -izdat. po izvor.'!AE48</f>
        <v>0</v>
      </c>
      <c r="R17" s="298">
        <f>'E4-Plan rash. -izdat. po izvor.'!AF48</f>
        <v>0</v>
      </c>
      <c r="S17" s="298">
        <f>'E4-Plan rash. -izdat. po izvor.'!AG48</f>
        <v>290000</v>
      </c>
      <c r="T17" s="298">
        <f>'E4-Plan rash. -izdat. po izvor.'!AH48</f>
        <v>166460</v>
      </c>
      <c r="U17" s="298">
        <f>'E4-Plan rash. -izdat. po izvor.'!AI48</f>
        <v>0</v>
      </c>
      <c r="V17" s="298">
        <f>'E4-Plan rash. -izdat. po izvor.'!AJ48</f>
        <v>0</v>
      </c>
      <c r="W17" s="298">
        <f>'E4-Plan rash. -izdat. po izvor.'!AK48</f>
        <v>0</v>
      </c>
      <c r="X17" s="298">
        <f>'E4-Plan rash. -izdat. po izvor.'!AL48</f>
        <v>0</v>
      </c>
      <c r="Y17" s="298">
        <f>'E4-Plan rash. -izdat. po izvor.'!AM48</f>
        <v>0</v>
      </c>
      <c r="Z17" s="298">
        <f>'E4-Plan rash. -izdat. po izvor.'!AN48</f>
        <v>0</v>
      </c>
    </row>
    <row r="18" spans="1:26" s="271" customFormat="1" ht="13.2" x14ac:dyDescent="0.25">
      <c r="A18" s="297">
        <v>32</v>
      </c>
      <c r="B18" s="412" t="s">
        <v>439</v>
      </c>
      <c r="C18" s="298">
        <f>SUM(D18:N18)</f>
        <v>6716282</v>
      </c>
      <c r="D18" s="298">
        <f>SUM(D13:D17)</f>
        <v>620000</v>
      </c>
      <c r="E18" s="298">
        <f t="shared" ref="E18:N18" si="2">SUM(E13:E17)</f>
        <v>0</v>
      </c>
      <c r="F18" s="298">
        <f t="shared" si="2"/>
        <v>0</v>
      </c>
      <c r="G18" s="298">
        <f t="shared" si="2"/>
        <v>1700000</v>
      </c>
      <c r="H18" s="298">
        <f t="shared" si="2"/>
        <v>614351</v>
      </c>
      <c r="I18" s="298">
        <f t="shared" si="2"/>
        <v>3671931</v>
      </c>
      <c r="J18" s="298">
        <f t="shared" si="2"/>
        <v>110000</v>
      </c>
      <c r="K18" s="298">
        <f t="shared" si="2"/>
        <v>0</v>
      </c>
      <c r="L18" s="298">
        <f t="shared" si="2"/>
        <v>0</v>
      </c>
      <c r="M18" s="298">
        <f t="shared" si="2"/>
        <v>0</v>
      </c>
      <c r="N18" s="298">
        <f t="shared" si="2"/>
        <v>0</v>
      </c>
      <c r="O18" s="298">
        <f>SUM(O13:O17)</f>
        <v>6729782</v>
      </c>
      <c r="P18" s="298">
        <f>SUM(P13:P17)</f>
        <v>340000</v>
      </c>
      <c r="Q18" s="298">
        <f t="shared" ref="Q18" si="3">SUM(Q13:Q17)</f>
        <v>0</v>
      </c>
      <c r="R18" s="298">
        <f t="shared" ref="R18" si="4">SUM(R13:R17)</f>
        <v>0</v>
      </c>
      <c r="S18" s="298">
        <f t="shared" ref="S18" si="5">SUM(S13:S17)</f>
        <v>1700000</v>
      </c>
      <c r="T18" s="298">
        <f t="shared" ref="T18" si="6">SUM(T13:T17)</f>
        <v>907851</v>
      </c>
      <c r="U18" s="298">
        <f t="shared" ref="U18" si="7">SUM(U13:U17)</f>
        <v>3671931</v>
      </c>
      <c r="V18" s="298">
        <f t="shared" ref="V18" si="8">SUM(V13:V17)</f>
        <v>110000</v>
      </c>
      <c r="W18" s="298">
        <f t="shared" ref="W18" si="9">SUM(W13:W17)</f>
        <v>0</v>
      </c>
      <c r="X18" s="298">
        <f t="shared" ref="X18" si="10">SUM(X13:X17)</f>
        <v>0</v>
      </c>
      <c r="Y18" s="298">
        <f t="shared" ref="Y18" si="11">SUM(Y13:Y17)</f>
        <v>0</v>
      </c>
      <c r="Z18" s="298">
        <f t="shared" ref="Z18" si="12">SUM(Z13:Z17)</f>
        <v>0</v>
      </c>
    </row>
    <row r="19" spans="1:26" s="271" customFormat="1" ht="13.2" x14ac:dyDescent="0.25">
      <c r="A19" s="297">
        <v>343</v>
      </c>
      <c r="B19" s="289" t="s">
        <v>270</v>
      </c>
      <c r="C19" s="298">
        <f>'E4-Plan rash. -izdat. po izvor.'!Q52</f>
        <v>25000</v>
      </c>
      <c r="D19" s="298">
        <f>'E4-Plan rash. -izdat. po izvor.'!R52</f>
        <v>0</v>
      </c>
      <c r="E19" s="298">
        <f>'E4-Plan rash. -izdat. po izvor.'!S52</f>
        <v>0</v>
      </c>
      <c r="F19" s="298">
        <f>'E4-Plan rash. -izdat. po izvor.'!T52</f>
        <v>0</v>
      </c>
      <c r="G19" s="298">
        <f>'E4-Plan rash. -izdat. po izvor.'!U52</f>
        <v>0</v>
      </c>
      <c r="H19" s="298">
        <f>'E4-Plan rash. -izdat. po izvor.'!V52</f>
        <v>25000</v>
      </c>
      <c r="I19" s="298">
        <f>'E4-Plan rash. -izdat. po izvor.'!W52</f>
        <v>0</v>
      </c>
      <c r="J19" s="298">
        <f>'E4-Plan rash. -izdat. po izvor.'!X52</f>
        <v>0</v>
      </c>
      <c r="K19" s="298">
        <f>'E4-Plan rash. -izdat. po izvor.'!Y52</f>
        <v>0</v>
      </c>
      <c r="L19" s="298">
        <f>'E4-Plan rash. -izdat. po izvor.'!Z52</f>
        <v>0</v>
      </c>
      <c r="M19" s="298">
        <f>'E4-Plan rash. -izdat. po izvor.'!AA52</f>
        <v>0</v>
      </c>
      <c r="N19" s="298">
        <f>'E4-Plan rash. -izdat. po izvor.'!AB52</f>
        <v>0</v>
      </c>
      <c r="O19" s="298">
        <f>'E4-Plan rash. -izdat. po izvor.'!AC52</f>
        <v>25000</v>
      </c>
      <c r="P19" s="298">
        <f>'E4-Plan rash. -izdat. po izvor.'!AD52</f>
        <v>0</v>
      </c>
      <c r="Q19" s="298">
        <f>'E4-Plan rash. -izdat. po izvor.'!AE52</f>
        <v>0</v>
      </c>
      <c r="R19" s="298">
        <f>'E4-Plan rash. -izdat. po izvor.'!AF52</f>
        <v>0</v>
      </c>
      <c r="S19" s="298">
        <f>'E4-Plan rash. -izdat. po izvor.'!AG52</f>
        <v>0</v>
      </c>
      <c r="T19" s="298">
        <f>'E4-Plan rash. -izdat. po izvor.'!AH52</f>
        <v>25000</v>
      </c>
      <c r="U19" s="298">
        <f>'E4-Plan rash. -izdat. po izvor.'!AI52</f>
        <v>0</v>
      </c>
      <c r="V19" s="298">
        <f>'E4-Plan rash. -izdat. po izvor.'!AJ52</f>
        <v>0</v>
      </c>
      <c r="W19" s="298">
        <f>'E4-Plan rash. -izdat. po izvor.'!AK52</f>
        <v>0</v>
      </c>
      <c r="X19" s="298">
        <f>'E4-Plan rash. -izdat. po izvor.'!AL52</f>
        <v>0</v>
      </c>
      <c r="Y19" s="298">
        <f>'E4-Plan rash. -izdat. po izvor.'!AM52</f>
        <v>0</v>
      </c>
      <c r="Z19" s="298">
        <f>'E4-Plan rash. -izdat. po izvor.'!AN52</f>
        <v>0</v>
      </c>
    </row>
    <row r="20" spans="1:26" s="271" customFormat="1" ht="13.2" x14ac:dyDescent="0.25">
      <c r="A20" s="297">
        <v>34</v>
      </c>
      <c r="B20" s="412" t="s">
        <v>264</v>
      </c>
      <c r="C20" s="298">
        <f>SUM(D20:N20)</f>
        <v>25000</v>
      </c>
      <c r="D20" s="298">
        <f>SUM(D19)</f>
        <v>0</v>
      </c>
      <c r="E20" s="298">
        <f t="shared" ref="E20:N20" si="13">SUM(E19)</f>
        <v>0</v>
      </c>
      <c r="F20" s="298">
        <f t="shared" si="13"/>
        <v>0</v>
      </c>
      <c r="G20" s="298">
        <f t="shared" si="13"/>
        <v>0</v>
      </c>
      <c r="H20" s="298">
        <f t="shared" si="13"/>
        <v>25000</v>
      </c>
      <c r="I20" s="298">
        <f t="shared" si="13"/>
        <v>0</v>
      </c>
      <c r="J20" s="298">
        <f t="shared" si="13"/>
        <v>0</v>
      </c>
      <c r="K20" s="298">
        <f t="shared" si="13"/>
        <v>0</v>
      </c>
      <c r="L20" s="298">
        <f t="shared" si="13"/>
        <v>0</v>
      </c>
      <c r="M20" s="298">
        <f t="shared" si="13"/>
        <v>0</v>
      </c>
      <c r="N20" s="298">
        <f t="shared" si="13"/>
        <v>0</v>
      </c>
      <c r="O20" s="298">
        <f>SUM(O19)</f>
        <v>25000</v>
      </c>
      <c r="P20" s="298">
        <f>SUM(P19)</f>
        <v>0</v>
      </c>
      <c r="Q20" s="298">
        <f t="shared" ref="Q20:Z20" si="14">SUM(Q19)</f>
        <v>0</v>
      </c>
      <c r="R20" s="298">
        <f t="shared" si="14"/>
        <v>0</v>
      </c>
      <c r="S20" s="298">
        <f t="shared" si="14"/>
        <v>0</v>
      </c>
      <c r="T20" s="298">
        <f t="shared" si="14"/>
        <v>25000</v>
      </c>
      <c r="U20" s="298">
        <f t="shared" si="14"/>
        <v>0</v>
      </c>
      <c r="V20" s="298">
        <f t="shared" si="14"/>
        <v>0</v>
      </c>
      <c r="W20" s="298">
        <f t="shared" si="14"/>
        <v>0</v>
      </c>
      <c r="X20" s="298">
        <f t="shared" si="14"/>
        <v>0</v>
      </c>
      <c r="Y20" s="298">
        <f t="shared" si="14"/>
        <v>0</v>
      </c>
      <c r="Z20" s="298">
        <f t="shared" si="14"/>
        <v>0</v>
      </c>
    </row>
    <row r="21" spans="1:26" s="271" customFormat="1" ht="13.2" x14ac:dyDescent="0.25">
      <c r="A21" s="299">
        <v>383</v>
      </c>
      <c r="B21" s="300" t="s">
        <v>391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2"/>
      <c r="P21" s="302"/>
      <c r="Q21" s="303"/>
      <c r="R21" s="303"/>
      <c r="S21" s="303"/>
      <c r="T21" s="303"/>
      <c r="U21" s="303"/>
      <c r="V21" s="303"/>
      <c r="W21" s="303"/>
      <c r="X21" s="303"/>
      <c r="Y21" s="303"/>
      <c r="Z21" s="303"/>
    </row>
    <row r="22" spans="1:26" s="271" customFormat="1" ht="13.2" x14ac:dyDescent="0.25">
      <c r="A22" s="299">
        <v>38</v>
      </c>
      <c r="B22" s="428" t="s">
        <v>440</v>
      </c>
      <c r="C22" s="298">
        <f>SUM(D22:N22)</f>
        <v>0</v>
      </c>
      <c r="D22" s="298">
        <f>SUM(D21)</f>
        <v>0</v>
      </c>
      <c r="E22" s="298">
        <f t="shared" ref="E22:N22" si="15">SUM(E21)</f>
        <v>0</v>
      </c>
      <c r="F22" s="298">
        <f t="shared" si="15"/>
        <v>0</v>
      </c>
      <c r="G22" s="298">
        <f t="shared" si="15"/>
        <v>0</v>
      </c>
      <c r="H22" s="298">
        <f t="shared" si="15"/>
        <v>0</v>
      </c>
      <c r="I22" s="298">
        <f t="shared" si="15"/>
        <v>0</v>
      </c>
      <c r="J22" s="298">
        <f t="shared" si="15"/>
        <v>0</v>
      </c>
      <c r="K22" s="298">
        <f t="shared" si="15"/>
        <v>0</v>
      </c>
      <c r="L22" s="298">
        <f t="shared" si="15"/>
        <v>0</v>
      </c>
      <c r="M22" s="298">
        <f t="shared" si="15"/>
        <v>0</v>
      </c>
      <c r="N22" s="298">
        <f t="shared" si="15"/>
        <v>0</v>
      </c>
      <c r="O22" s="302">
        <f>SUM(O21)</f>
        <v>0</v>
      </c>
      <c r="P22" s="302">
        <f>SUM(P21)</f>
        <v>0</v>
      </c>
      <c r="Q22" s="302">
        <f t="shared" ref="Q22:Z22" si="16">SUM(Q21)</f>
        <v>0</v>
      </c>
      <c r="R22" s="302">
        <f t="shared" si="16"/>
        <v>0</v>
      </c>
      <c r="S22" s="302">
        <f t="shared" si="16"/>
        <v>0</v>
      </c>
      <c r="T22" s="302">
        <f t="shared" si="16"/>
        <v>0</v>
      </c>
      <c r="U22" s="302">
        <f t="shared" si="16"/>
        <v>0</v>
      </c>
      <c r="V22" s="302">
        <f t="shared" si="16"/>
        <v>0</v>
      </c>
      <c r="W22" s="302">
        <f t="shared" si="16"/>
        <v>0</v>
      </c>
      <c r="X22" s="302">
        <f t="shared" si="16"/>
        <v>0</v>
      </c>
      <c r="Y22" s="302">
        <f t="shared" si="16"/>
        <v>0</v>
      </c>
      <c r="Z22" s="302">
        <f t="shared" si="16"/>
        <v>0</v>
      </c>
    </row>
    <row r="23" spans="1:26" s="271" customFormat="1" ht="13.2" x14ac:dyDescent="0.25">
      <c r="A23" s="299">
        <v>422</v>
      </c>
      <c r="B23" s="300" t="s">
        <v>392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2"/>
      <c r="P23" s="302"/>
      <c r="Q23" s="303"/>
      <c r="R23" s="303"/>
      <c r="S23" s="303"/>
      <c r="T23" s="303"/>
      <c r="U23" s="303"/>
      <c r="V23" s="303"/>
      <c r="W23" s="303"/>
      <c r="X23" s="303"/>
      <c r="Y23" s="303"/>
      <c r="Z23" s="303"/>
    </row>
    <row r="24" spans="1:26" s="271" customFormat="1" ht="13.2" x14ac:dyDescent="0.25">
      <c r="A24" s="294" t="s">
        <v>22</v>
      </c>
      <c r="B24" s="295" t="s">
        <v>58</v>
      </c>
      <c r="C24" s="430">
        <f>'E4-Plan rash. -izdat. po izvor.'!Q90</f>
        <v>678758</v>
      </c>
      <c r="D24" s="430">
        <f>'E4-Plan rash. -izdat. po izvor.'!R90</f>
        <v>500000</v>
      </c>
      <c r="E24" s="430">
        <f>'E4-Plan rash. -izdat. po izvor.'!S90</f>
        <v>0</v>
      </c>
      <c r="F24" s="430">
        <f>'E4-Plan rash. -izdat. po izvor.'!T90</f>
        <v>0</v>
      </c>
      <c r="G24" s="430">
        <f>'E4-Plan rash. -izdat. po izvor.'!U90</f>
        <v>0</v>
      </c>
      <c r="H24" s="430">
        <f>'E4-Plan rash. -izdat. po izvor.'!V90</f>
        <v>178758</v>
      </c>
      <c r="I24" s="430">
        <f>'E4-Plan rash. -izdat. po izvor.'!W90</f>
        <v>0</v>
      </c>
      <c r="J24" s="430">
        <f>'E4-Plan rash. -izdat. po izvor.'!X90</f>
        <v>0</v>
      </c>
      <c r="K24" s="430">
        <f>'E4-Plan rash. -izdat. po izvor.'!Y90</f>
        <v>0</v>
      </c>
      <c r="L24" s="430">
        <f>'E4-Plan rash. -izdat. po izvor.'!Z90</f>
        <v>0</v>
      </c>
      <c r="M24" s="430">
        <f>'E4-Plan rash. -izdat. po izvor.'!AA90</f>
        <v>0</v>
      </c>
      <c r="N24" s="430">
        <f>'E4-Plan rash. -izdat. po izvor.'!AB90</f>
        <v>0</v>
      </c>
      <c r="O24" s="430">
        <f>'E4-Plan rash. -izdat. po izvor.'!AC90</f>
        <v>539416</v>
      </c>
      <c r="P24" s="430">
        <f>'E4-Plan rash. -izdat. po izvor.'!AD90</f>
        <v>500000</v>
      </c>
      <c r="Q24" s="430">
        <f>'E4-Plan rash. -izdat. po izvor.'!AE90</f>
        <v>0</v>
      </c>
      <c r="R24" s="430">
        <f>'E4-Plan rash. -izdat. po izvor.'!AF90</f>
        <v>0</v>
      </c>
      <c r="S24" s="430">
        <f>'E4-Plan rash. -izdat. po izvor.'!AG90</f>
        <v>0</v>
      </c>
      <c r="T24" s="430">
        <f>'E4-Plan rash. -izdat. po izvor.'!AH90</f>
        <v>39416</v>
      </c>
      <c r="U24" s="430">
        <f>'E4-Plan rash. -izdat. po izvor.'!AI90</f>
        <v>0</v>
      </c>
      <c r="V24" s="430">
        <f>'E4-Plan rash. -izdat. po izvor.'!AJ90</f>
        <v>0</v>
      </c>
      <c r="W24" s="430">
        <f>'E4-Plan rash. -izdat. po izvor.'!AK90</f>
        <v>0</v>
      </c>
      <c r="X24" s="430">
        <f>'E4-Plan rash. -izdat. po izvor.'!AL90</f>
        <v>0</v>
      </c>
      <c r="Y24" s="430">
        <f>'E4-Plan rash. -izdat. po izvor.'!AM90</f>
        <v>0</v>
      </c>
      <c r="Z24" s="430">
        <f>'E4-Plan rash. -izdat. po izvor.'!AN90</f>
        <v>0</v>
      </c>
    </row>
    <row r="25" spans="1:26" s="271" customFormat="1" ht="13.2" x14ac:dyDescent="0.25">
      <c r="A25" s="297">
        <v>311</v>
      </c>
      <c r="B25" s="289" t="s">
        <v>210</v>
      </c>
      <c r="C25" s="298">
        <f>'E4-Plan rash. -izdat. po izvor.'!Q92</f>
        <v>538188</v>
      </c>
      <c r="D25" s="298">
        <f>'E4-Plan rash. -izdat. po izvor.'!R92</f>
        <v>418088</v>
      </c>
      <c r="E25" s="298">
        <f>'E4-Plan rash. -izdat. po izvor.'!S92</f>
        <v>0</v>
      </c>
      <c r="F25" s="298">
        <f>'E4-Plan rash. -izdat. po izvor.'!T92</f>
        <v>0</v>
      </c>
      <c r="G25" s="298">
        <f>'E4-Plan rash. -izdat. po izvor.'!U92</f>
        <v>0</v>
      </c>
      <c r="H25" s="298">
        <f>'E4-Plan rash. -izdat. po izvor.'!V92</f>
        <v>120100</v>
      </c>
      <c r="I25" s="298">
        <f>'E4-Plan rash. -izdat. po izvor.'!W92</f>
        <v>0</v>
      </c>
      <c r="J25" s="298">
        <f>'E4-Plan rash. -izdat. po izvor.'!X92</f>
        <v>0</v>
      </c>
      <c r="K25" s="298">
        <f>'E4-Plan rash. -izdat. po izvor.'!Y92</f>
        <v>0</v>
      </c>
      <c r="L25" s="298">
        <f>'E4-Plan rash. -izdat. po izvor.'!Z92</f>
        <v>0</v>
      </c>
      <c r="M25" s="298">
        <f>'E4-Plan rash. -izdat. po izvor.'!AA92</f>
        <v>0</v>
      </c>
      <c r="N25" s="298">
        <f>'E4-Plan rash. -izdat. po izvor.'!AB92</f>
        <v>0</v>
      </c>
      <c r="O25" s="298">
        <f>'E4-Plan rash. -izdat. po izvor.'!AC92</f>
        <v>430388</v>
      </c>
      <c r="P25" s="298">
        <f>'E4-Plan rash. -izdat. po izvor.'!AD92</f>
        <v>418088</v>
      </c>
      <c r="Q25" s="298">
        <f>'E4-Plan rash. -izdat. po izvor.'!AE84</f>
        <v>0</v>
      </c>
      <c r="R25" s="298">
        <f>'E4-Plan rash. -izdat. po izvor.'!AF84</f>
        <v>0</v>
      </c>
      <c r="S25" s="298">
        <f>'E4-Plan rash. -izdat. po izvor.'!AG84</f>
        <v>0</v>
      </c>
      <c r="T25" s="298">
        <f>'E4-Plan rash. -izdat. po izvor.'!AH92</f>
        <v>12300</v>
      </c>
      <c r="U25" s="298">
        <f>'E4-Plan rash. -izdat. po izvor.'!AI84</f>
        <v>0</v>
      </c>
      <c r="V25" s="298">
        <f>'E4-Plan rash. -izdat. po izvor.'!AJ84</f>
        <v>0</v>
      </c>
      <c r="W25" s="298">
        <f>'E4-Plan rash. -izdat. po izvor.'!AK84</f>
        <v>0</v>
      </c>
      <c r="X25" s="298">
        <f>'E4-Plan rash. -izdat. po izvor.'!AL84</f>
        <v>0</v>
      </c>
      <c r="Y25" s="298">
        <f>'E4-Plan rash. -izdat. po izvor.'!AM84</f>
        <v>0</v>
      </c>
      <c r="Z25" s="298">
        <f>'E4-Plan rash. -izdat. po izvor.'!AN84</f>
        <v>0</v>
      </c>
    </row>
    <row r="26" spans="1:26" s="271" customFormat="1" ht="13.2" x14ac:dyDescent="0.25">
      <c r="A26" s="297">
        <v>312</v>
      </c>
      <c r="B26" s="289" t="s">
        <v>25</v>
      </c>
      <c r="C26" s="298">
        <f>'E4-Plan rash. -izdat. po izvor.'!Q94</f>
        <v>12500</v>
      </c>
      <c r="D26" s="298">
        <f>'E4-Plan rash. -izdat. po izvor.'!R94</f>
        <v>7500</v>
      </c>
      <c r="E26" s="298">
        <f>'E4-Plan rash. -izdat. po izvor.'!S94</f>
        <v>0</v>
      </c>
      <c r="F26" s="298">
        <f>'E4-Plan rash. -izdat. po izvor.'!T94</f>
        <v>0</v>
      </c>
      <c r="G26" s="298">
        <f>'E4-Plan rash. -izdat. po izvor.'!U94</f>
        <v>0</v>
      </c>
      <c r="H26" s="298">
        <f>'E4-Plan rash. -izdat. po izvor.'!V94</f>
        <v>5000</v>
      </c>
      <c r="I26" s="298">
        <f>'E4-Plan rash. -izdat. po izvor.'!W94</f>
        <v>0</v>
      </c>
      <c r="J26" s="298">
        <f>'E4-Plan rash. -izdat. po izvor.'!X94</f>
        <v>0</v>
      </c>
      <c r="K26" s="298">
        <f>'E4-Plan rash. -izdat. po izvor.'!Y94</f>
        <v>0</v>
      </c>
      <c r="L26" s="298">
        <f>'E4-Plan rash. -izdat. po izvor.'!Z94</f>
        <v>0</v>
      </c>
      <c r="M26" s="298">
        <f>'E4-Plan rash. -izdat. po izvor.'!AA94</f>
        <v>0</v>
      </c>
      <c r="N26" s="298">
        <f>'E4-Plan rash. -izdat. po izvor.'!AB94</f>
        <v>0</v>
      </c>
      <c r="O26" s="298">
        <f>'E4-Plan rash. -izdat. po izvor.'!AC94</f>
        <v>12500</v>
      </c>
      <c r="P26" s="298">
        <f>'E4-Plan rash. -izdat. po izvor.'!AD94</f>
        <v>7500</v>
      </c>
      <c r="Q26" s="298">
        <f>'E4-Plan rash. -izdat. po izvor.'!AE86</f>
        <v>0</v>
      </c>
      <c r="R26" s="298">
        <f>'E4-Plan rash. -izdat. po izvor.'!AF86</f>
        <v>0</v>
      </c>
      <c r="S26" s="298">
        <f>'E4-Plan rash. -izdat. po izvor.'!AG86</f>
        <v>0</v>
      </c>
      <c r="T26" s="298">
        <f>'E4-Plan rash. -izdat. po izvor.'!AH94</f>
        <v>5000</v>
      </c>
      <c r="U26" s="298">
        <f>'E4-Plan rash. -izdat. po izvor.'!AI86</f>
        <v>0</v>
      </c>
      <c r="V26" s="298">
        <f>'E4-Plan rash. -izdat. po izvor.'!AJ86</f>
        <v>0</v>
      </c>
      <c r="W26" s="298">
        <f>'E4-Plan rash. -izdat. po izvor.'!AK86</f>
        <v>0</v>
      </c>
      <c r="X26" s="298">
        <f>'E4-Plan rash. -izdat. po izvor.'!AL86</f>
        <v>0</v>
      </c>
      <c r="Y26" s="298">
        <f>'E4-Plan rash. -izdat. po izvor.'!AM86</f>
        <v>0</v>
      </c>
      <c r="Z26" s="298">
        <f>'E4-Plan rash. -izdat. po izvor.'!AN86</f>
        <v>0</v>
      </c>
    </row>
    <row r="27" spans="1:26" s="271" customFormat="1" ht="13.2" x14ac:dyDescent="0.25">
      <c r="A27" s="297">
        <v>313</v>
      </c>
      <c r="B27" s="289" t="s">
        <v>217</v>
      </c>
      <c r="C27" s="298">
        <f>'E4-Plan rash. -izdat. po izvor.'!Q98</f>
        <v>92570</v>
      </c>
      <c r="D27" s="298">
        <f>'E4-Plan rash. -izdat. po izvor.'!R98</f>
        <v>71912</v>
      </c>
      <c r="E27" s="298">
        <f>'E4-Plan rash. -izdat. po izvor.'!S98</f>
        <v>0</v>
      </c>
      <c r="F27" s="298">
        <f>'E4-Plan rash. -izdat. po izvor.'!T98</f>
        <v>0</v>
      </c>
      <c r="G27" s="298">
        <f>'E4-Plan rash. -izdat. po izvor.'!U98</f>
        <v>0</v>
      </c>
      <c r="H27" s="298">
        <f>'E4-Plan rash. -izdat. po izvor.'!V98</f>
        <v>20658</v>
      </c>
      <c r="I27" s="298">
        <f>'E4-Plan rash. -izdat. po izvor.'!W98</f>
        <v>0</v>
      </c>
      <c r="J27" s="298">
        <f>'E4-Plan rash. -izdat. po izvor.'!X98</f>
        <v>0</v>
      </c>
      <c r="K27" s="298">
        <f>'E4-Plan rash. -izdat. po izvor.'!Y98</f>
        <v>0</v>
      </c>
      <c r="L27" s="298">
        <f>'E4-Plan rash. -izdat. po izvor.'!Z98</f>
        <v>0</v>
      </c>
      <c r="M27" s="298">
        <f>'E4-Plan rash. -izdat. po izvor.'!AA98</f>
        <v>0</v>
      </c>
      <c r="N27" s="298">
        <f>'E4-Plan rash. -izdat. po izvor.'!AB98</f>
        <v>0</v>
      </c>
      <c r="O27" s="298">
        <f>'E4-Plan rash. -izdat. po izvor.'!AC98</f>
        <v>74028</v>
      </c>
      <c r="P27" s="298">
        <f>'E4-Plan rash. -izdat. po izvor.'!AD98</f>
        <v>71912</v>
      </c>
      <c r="Q27" s="298">
        <f>'E4-Plan rash. -izdat. po izvor.'!AE90</f>
        <v>0</v>
      </c>
      <c r="R27" s="298">
        <f>'E4-Plan rash. -izdat. po izvor.'!AF90</f>
        <v>0</v>
      </c>
      <c r="S27" s="298">
        <f>'E4-Plan rash. -izdat. po izvor.'!AG90</f>
        <v>0</v>
      </c>
      <c r="T27" s="298">
        <f>'E4-Plan rash. -izdat. po izvor.'!AH98</f>
        <v>2116</v>
      </c>
      <c r="U27" s="298">
        <f>'E4-Plan rash. -izdat. po izvor.'!AI90</f>
        <v>0</v>
      </c>
      <c r="V27" s="298">
        <f>'E4-Plan rash. -izdat. po izvor.'!AJ90</f>
        <v>0</v>
      </c>
      <c r="W27" s="298">
        <f>'E4-Plan rash. -izdat. po izvor.'!AK90</f>
        <v>0</v>
      </c>
      <c r="X27" s="298">
        <f>'E4-Plan rash. -izdat. po izvor.'!AL90</f>
        <v>0</v>
      </c>
      <c r="Y27" s="298">
        <f>'E4-Plan rash. -izdat. po izvor.'!AM90</f>
        <v>0</v>
      </c>
      <c r="Z27" s="298">
        <f>'E4-Plan rash. -izdat. po izvor.'!AN90</f>
        <v>0</v>
      </c>
    </row>
    <row r="28" spans="1:26" s="271" customFormat="1" ht="13.2" x14ac:dyDescent="0.25">
      <c r="A28" s="297">
        <v>31</v>
      </c>
      <c r="B28" s="427" t="s">
        <v>208</v>
      </c>
      <c r="C28" s="298">
        <f>SUM(D28:N28)</f>
        <v>643258</v>
      </c>
      <c r="D28" s="298">
        <f>SUM(D25:D27)</f>
        <v>497500</v>
      </c>
      <c r="E28" s="298">
        <f t="shared" ref="E28:N28" si="17">SUM(E25:E27)</f>
        <v>0</v>
      </c>
      <c r="F28" s="298">
        <f t="shared" si="17"/>
        <v>0</v>
      </c>
      <c r="G28" s="298">
        <f t="shared" si="17"/>
        <v>0</v>
      </c>
      <c r="H28" s="298">
        <f t="shared" si="17"/>
        <v>145758</v>
      </c>
      <c r="I28" s="298">
        <f t="shared" si="17"/>
        <v>0</v>
      </c>
      <c r="J28" s="298">
        <f t="shared" si="17"/>
        <v>0</v>
      </c>
      <c r="K28" s="298">
        <f t="shared" si="17"/>
        <v>0</v>
      </c>
      <c r="L28" s="298">
        <f t="shared" si="17"/>
        <v>0</v>
      </c>
      <c r="M28" s="298">
        <f t="shared" si="17"/>
        <v>0</v>
      </c>
      <c r="N28" s="298">
        <f t="shared" si="17"/>
        <v>0</v>
      </c>
      <c r="O28" s="298">
        <f>SUM(P28:Z28)</f>
        <v>516916</v>
      </c>
      <c r="P28" s="298">
        <f>SUM(P25:P27)</f>
        <v>497500</v>
      </c>
      <c r="Q28" s="298">
        <f t="shared" ref="Q28" si="18">SUM(Q25:Q27)</f>
        <v>0</v>
      </c>
      <c r="R28" s="298">
        <f t="shared" ref="R28" si="19">SUM(R25:R27)</f>
        <v>0</v>
      </c>
      <c r="S28" s="298">
        <f t="shared" ref="S28" si="20">SUM(S25:S27)</f>
        <v>0</v>
      </c>
      <c r="T28" s="298">
        <f t="shared" ref="T28" si="21">SUM(T25:T27)</f>
        <v>19416</v>
      </c>
      <c r="U28" s="298">
        <f t="shared" ref="U28" si="22">SUM(U25:U27)</f>
        <v>0</v>
      </c>
      <c r="V28" s="298">
        <f t="shared" ref="V28" si="23">SUM(V25:V27)</f>
        <v>0</v>
      </c>
      <c r="W28" s="298">
        <f t="shared" ref="W28" si="24">SUM(W25:W27)</f>
        <v>0</v>
      </c>
      <c r="X28" s="298">
        <f t="shared" ref="X28" si="25">SUM(X25:X27)</f>
        <v>0</v>
      </c>
      <c r="Y28" s="298">
        <f t="shared" ref="Y28" si="26">SUM(Y25:Y27)</f>
        <v>0</v>
      </c>
      <c r="Z28" s="298">
        <f t="shared" ref="Z28" si="27">SUM(Z25:Z27)</f>
        <v>0</v>
      </c>
    </row>
    <row r="29" spans="1:26" s="271" customFormat="1" ht="13.2" x14ac:dyDescent="0.25">
      <c r="A29" s="297">
        <v>321</v>
      </c>
      <c r="B29" s="289" t="s">
        <v>223</v>
      </c>
      <c r="C29" s="298">
        <f>'E4-Plan rash. -izdat. po izvor.'!Q103</f>
        <v>25500</v>
      </c>
      <c r="D29" s="298">
        <f>'E4-Plan rash. -izdat. po izvor.'!R103</f>
        <v>2500</v>
      </c>
      <c r="E29" s="298">
        <f>'E4-Plan rash. -izdat. po izvor.'!S103</f>
        <v>0</v>
      </c>
      <c r="F29" s="298">
        <f>'E4-Plan rash. -izdat. po izvor.'!T103</f>
        <v>0</v>
      </c>
      <c r="G29" s="298">
        <f>'E4-Plan rash. -izdat. po izvor.'!U103</f>
        <v>0</v>
      </c>
      <c r="H29" s="298">
        <f>'E4-Plan rash. -izdat. po izvor.'!V103</f>
        <v>23000</v>
      </c>
      <c r="I29" s="298">
        <f>'E4-Plan rash. -izdat. po izvor.'!W103</f>
        <v>0</v>
      </c>
      <c r="J29" s="298">
        <f>'E4-Plan rash. -izdat. po izvor.'!X103</f>
        <v>0</v>
      </c>
      <c r="K29" s="298">
        <f>'E4-Plan rash. -izdat. po izvor.'!Y103</f>
        <v>0</v>
      </c>
      <c r="L29" s="298">
        <f>'E4-Plan rash. -izdat. po izvor.'!Z103</f>
        <v>0</v>
      </c>
      <c r="M29" s="298">
        <f>'E4-Plan rash. -izdat. po izvor.'!AA103</f>
        <v>0</v>
      </c>
      <c r="N29" s="298">
        <f>'E4-Plan rash. -izdat. po izvor.'!AB103</f>
        <v>0</v>
      </c>
      <c r="O29" s="298">
        <f>'E4-Plan rash. -izdat. po izvor.'!AC103</f>
        <v>12500</v>
      </c>
      <c r="P29" s="298">
        <f>'E4-Plan rash. -izdat. po izvor.'!AD103</f>
        <v>2500</v>
      </c>
      <c r="Q29" s="298">
        <f>'E4-Plan rash. -izdat. po izvor.'!AE94</f>
        <v>0</v>
      </c>
      <c r="R29" s="298">
        <f>'E4-Plan rash. -izdat. po izvor.'!AF94</f>
        <v>0</v>
      </c>
      <c r="S29" s="298">
        <f>'E4-Plan rash. -izdat. po izvor.'!AG94</f>
        <v>0</v>
      </c>
      <c r="T29" s="298">
        <f>'E4-Plan rash. -izdat. po izvor.'!AH103</f>
        <v>10000</v>
      </c>
      <c r="U29" s="298">
        <f>'E4-Plan rash. -izdat. po izvor.'!AI94</f>
        <v>0</v>
      </c>
      <c r="V29" s="298">
        <f>'E4-Plan rash. -izdat. po izvor.'!AJ94</f>
        <v>0</v>
      </c>
      <c r="W29" s="298">
        <f>'E4-Plan rash. -izdat. po izvor.'!AK94</f>
        <v>0</v>
      </c>
      <c r="X29" s="298">
        <f>'E4-Plan rash. -izdat. po izvor.'!AL94</f>
        <v>0</v>
      </c>
      <c r="Y29" s="298">
        <f>'E4-Plan rash. -izdat. po izvor.'!AM94</f>
        <v>0</v>
      </c>
      <c r="Z29" s="298">
        <f>'E4-Plan rash. -izdat. po izvor.'!AN94</f>
        <v>0</v>
      </c>
    </row>
    <row r="30" spans="1:26" s="271" customFormat="1" ht="13.2" x14ac:dyDescent="0.25">
      <c r="A30" s="297">
        <v>323</v>
      </c>
      <c r="B30" s="289" t="s">
        <v>35</v>
      </c>
      <c r="C30" s="298">
        <f>'E4-Plan rash. -izdat. po izvor.'!Q107</f>
        <v>10000</v>
      </c>
      <c r="D30" s="298">
        <f>'E4-Plan rash. -izdat. po izvor.'!R107</f>
        <v>0</v>
      </c>
      <c r="E30" s="298">
        <f>'E4-Plan rash. -izdat. po izvor.'!S107</f>
        <v>0</v>
      </c>
      <c r="F30" s="298">
        <f>'E4-Plan rash. -izdat. po izvor.'!T107</f>
        <v>0</v>
      </c>
      <c r="G30" s="298">
        <f>'E4-Plan rash. -izdat. po izvor.'!U107</f>
        <v>0</v>
      </c>
      <c r="H30" s="298">
        <f>'E4-Plan rash. -izdat. po izvor.'!V107</f>
        <v>10000</v>
      </c>
      <c r="I30" s="298">
        <f>'E4-Plan rash. -izdat. po izvor.'!W107</f>
        <v>0</v>
      </c>
      <c r="J30" s="298">
        <f>'E4-Plan rash. -izdat. po izvor.'!X107</f>
        <v>0</v>
      </c>
      <c r="K30" s="298">
        <f>'E4-Plan rash. -izdat. po izvor.'!Y107</f>
        <v>0</v>
      </c>
      <c r="L30" s="298">
        <f>'E4-Plan rash. -izdat. po izvor.'!Z107</f>
        <v>0</v>
      </c>
      <c r="M30" s="298">
        <f>'E4-Plan rash. -izdat. po izvor.'!AA107</f>
        <v>0</v>
      </c>
      <c r="N30" s="298">
        <f>'E4-Plan rash. -izdat. po izvor.'!AB107</f>
        <v>0</v>
      </c>
      <c r="O30" s="298">
        <f>'E4-Plan rash. -izdat. po izvor.'!AC107</f>
        <v>10000</v>
      </c>
      <c r="P30" s="298">
        <f>'E4-Plan rash. -izdat. po izvor.'!AD107</f>
        <v>0</v>
      </c>
      <c r="Q30" s="298">
        <f>'E4-Plan rash. -izdat. po izvor.'!AE95</f>
        <v>0</v>
      </c>
      <c r="R30" s="298">
        <f>'E4-Plan rash. -izdat. po izvor.'!AF95</f>
        <v>0</v>
      </c>
      <c r="S30" s="298">
        <f>'E4-Plan rash. -izdat. po izvor.'!AG95</f>
        <v>0</v>
      </c>
      <c r="T30" s="298">
        <f>'E4-Plan rash. -izdat. po izvor.'!AH107</f>
        <v>10000</v>
      </c>
      <c r="U30" s="298">
        <f>'E4-Plan rash. -izdat. po izvor.'!AI95</f>
        <v>0</v>
      </c>
      <c r="V30" s="298">
        <f>'E4-Plan rash. -izdat. po izvor.'!AJ95</f>
        <v>0</v>
      </c>
      <c r="W30" s="298">
        <f>'E4-Plan rash. -izdat. po izvor.'!AK95</f>
        <v>0</v>
      </c>
      <c r="X30" s="298">
        <f>'E4-Plan rash. -izdat. po izvor.'!AL95</f>
        <v>0</v>
      </c>
      <c r="Y30" s="298">
        <f>'E4-Plan rash. -izdat. po izvor.'!AM95</f>
        <v>0</v>
      </c>
      <c r="Z30" s="298">
        <f>'E4-Plan rash. -izdat. po izvor.'!AN95</f>
        <v>0</v>
      </c>
    </row>
    <row r="31" spans="1:26" s="271" customFormat="1" ht="13.2" x14ac:dyDescent="0.25">
      <c r="A31" s="297">
        <v>32</v>
      </c>
      <c r="B31" s="412" t="s">
        <v>438</v>
      </c>
      <c r="C31" s="298">
        <f>SUM(D31:N31)</f>
        <v>35500</v>
      </c>
      <c r="D31" s="298">
        <f>SUM(D29:D30)</f>
        <v>2500</v>
      </c>
      <c r="E31" s="298">
        <f t="shared" ref="E31:O31" si="28">SUM(E29:E30)</f>
        <v>0</v>
      </c>
      <c r="F31" s="298">
        <f t="shared" si="28"/>
        <v>0</v>
      </c>
      <c r="G31" s="298">
        <f t="shared" si="28"/>
        <v>0</v>
      </c>
      <c r="H31" s="298">
        <f t="shared" si="28"/>
        <v>33000</v>
      </c>
      <c r="I31" s="298">
        <f t="shared" si="28"/>
        <v>0</v>
      </c>
      <c r="J31" s="298">
        <f t="shared" si="28"/>
        <v>0</v>
      </c>
      <c r="K31" s="298">
        <f t="shared" si="28"/>
        <v>0</v>
      </c>
      <c r="L31" s="298">
        <f t="shared" si="28"/>
        <v>0</v>
      </c>
      <c r="M31" s="298">
        <f t="shared" si="28"/>
        <v>0</v>
      </c>
      <c r="N31" s="298">
        <f t="shared" si="28"/>
        <v>0</v>
      </c>
      <c r="O31" s="298">
        <f t="shared" si="28"/>
        <v>22500</v>
      </c>
      <c r="P31" s="298">
        <f>SUM(P29:P30)</f>
        <v>2500</v>
      </c>
      <c r="Q31" s="298">
        <f t="shared" ref="Q31" si="29">SUM(Q29:Q30)</f>
        <v>0</v>
      </c>
      <c r="R31" s="298">
        <f t="shared" ref="R31" si="30">SUM(R29:R30)</f>
        <v>0</v>
      </c>
      <c r="S31" s="298">
        <f t="shared" ref="S31" si="31">SUM(S29:S30)</f>
        <v>0</v>
      </c>
      <c r="T31" s="298">
        <f t="shared" ref="T31" si="32">SUM(T29:T30)</f>
        <v>20000</v>
      </c>
      <c r="U31" s="298">
        <f t="shared" ref="U31" si="33">SUM(U29:U30)</f>
        <v>0</v>
      </c>
      <c r="V31" s="298">
        <f t="shared" ref="V31" si="34">SUM(V29:V30)</f>
        <v>0</v>
      </c>
      <c r="W31" s="298">
        <f t="shared" ref="W31" si="35">SUM(W29:W30)</f>
        <v>0</v>
      </c>
      <c r="X31" s="298">
        <f t="shared" ref="X31" si="36">SUM(X29:X30)</f>
        <v>0</v>
      </c>
      <c r="Y31" s="298">
        <f t="shared" ref="Y31" si="37">SUM(Y29:Y30)</f>
        <v>0</v>
      </c>
      <c r="Z31" s="298">
        <f t="shared" ref="Z31" si="38">SUM(Z29:Z30)</f>
        <v>0</v>
      </c>
    </row>
    <row r="32" spans="1:26" s="277" customFormat="1" ht="13.2" x14ac:dyDescent="0.25">
      <c r="A32" s="294" t="s">
        <v>22</v>
      </c>
      <c r="B32" s="416" t="s">
        <v>436</v>
      </c>
      <c r="C32" s="430">
        <f>'E4-Plan rash. -izdat. po izvor.'!Q128</f>
        <v>976510</v>
      </c>
      <c r="D32" s="430">
        <f>'E4-Plan rash. -izdat. po izvor.'!R128</f>
        <v>0</v>
      </c>
      <c r="E32" s="430">
        <f>'E4-Plan rash. -izdat. po izvor.'!S128</f>
        <v>0</v>
      </c>
      <c r="F32" s="430">
        <f>'E4-Plan rash. -izdat. po izvor.'!T128</f>
        <v>0</v>
      </c>
      <c r="G32" s="430">
        <f>'E4-Plan rash. -izdat. po izvor.'!U128</f>
        <v>0</v>
      </c>
      <c r="H32" s="430">
        <f>'E4-Plan rash. -izdat. po izvor.'!V128</f>
        <v>51310</v>
      </c>
      <c r="I32" s="430">
        <f>'E4-Plan rash. -izdat. po izvor.'!W128</f>
        <v>0</v>
      </c>
      <c r="J32" s="430">
        <f>'E4-Plan rash. -izdat. po izvor.'!X128</f>
        <v>925200</v>
      </c>
      <c r="K32" s="430">
        <f>'E4-Plan rash. -izdat. po izvor.'!Y128</f>
        <v>0</v>
      </c>
      <c r="L32" s="430">
        <f>'E4-Plan rash. -izdat. po izvor.'!Z128</f>
        <v>0</v>
      </c>
      <c r="M32" s="430">
        <f>'E4-Plan rash. -izdat. po izvor.'!AA128</f>
        <v>0</v>
      </c>
      <c r="N32" s="430">
        <f>'E4-Plan rash. -izdat. po izvor.'!AB128</f>
        <v>0</v>
      </c>
      <c r="O32" s="430">
        <f>'E4-Plan rash. -izdat. po izvor.'!AC128</f>
        <v>979667</v>
      </c>
      <c r="P32" s="430">
        <f>'E4-Plan rash. -izdat. po izvor.'!AD128</f>
        <v>0</v>
      </c>
      <c r="Q32" s="430">
        <f>'E4-Plan rash. -izdat. po izvor.'!AE128</f>
        <v>0</v>
      </c>
      <c r="R32" s="430">
        <f>'E4-Plan rash. -izdat. po izvor.'!AF128</f>
        <v>0</v>
      </c>
      <c r="S32" s="430">
        <f>'E4-Plan rash. -izdat. po izvor.'!AG128</f>
        <v>0</v>
      </c>
      <c r="T32" s="430">
        <f>'E4-Plan rash. -izdat. po izvor.'!AH128</f>
        <v>51310</v>
      </c>
      <c r="U32" s="430">
        <f>'E4-Plan rash. -izdat. po izvor.'!AI128</f>
        <v>0</v>
      </c>
      <c r="V32" s="430">
        <f>'E4-Plan rash. -izdat. po izvor.'!AJ128</f>
        <v>928357</v>
      </c>
      <c r="W32" s="430">
        <f>'E4-Plan rash. -izdat. po izvor.'!AK128</f>
        <v>0</v>
      </c>
      <c r="X32" s="430">
        <f>'E4-Plan rash. -izdat. po izvor.'!AL128</f>
        <v>0</v>
      </c>
      <c r="Y32" s="430">
        <f>'E4-Plan rash. -izdat. po izvor.'!AM128</f>
        <v>0</v>
      </c>
      <c r="Z32" s="430">
        <f>'E4-Plan rash. -izdat. po izvor.'!AN128</f>
        <v>0</v>
      </c>
    </row>
    <row r="33" spans="1:26" ht="13.2" x14ac:dyDescent="0.25">
      <c r="A33" s="297">
        <v>311</v>
      </c>
      <c r="B33" s="289" t="s">
        <v>210</v>
      </c>
      <c r="C33" s="298">
        <f>'E4-Plan rash. -izdat. po izvor.'!Q130</f>
        <v>689866</v>
      </c>
      <c r="D33" s="298">
        <f>'E4-Plan rash. -izdat. po izvor.'!R130</f>
        <v>0</v>
      </c>
      <c r="E33" s="298">
        <f>'E4-Plan rash. -izdat. po izvor.'!S92</f>
        <v>0</v>
      </c>
      <c r="F33" s="298">
        <f>'E4-Plan rash. -izdat. po izvor.'!T92</f>
        <v>0</v>
      </c>
      <c r="G33" s="298">
        <f>'E4-Plan rash. -izdat. po izvor.'!U92</f>
        <v>0</v>
      </c>
      <c r="H33" s="298">
        <f>'E4-Plan rash. -izdat. po izvor.'!V130</f>
        <v>32000</v>
      </c>
      <c r="I33" s="298">
        <f>'E4-Plan rash. -izdat. po izvor.'!W92</f>
        <v>0</v>
      </c>
      <c r="J33" s="298">
        <f>'E4-Plan rash. -izdat. po izvor.'!X130</f>
        <v>657866</v>
      </c>
      <c r="K33" s="298">
        <f>'E4-Plan rash. -izdat. po izvor.'!Y92</f>
        <v>0</v>
      </c>
      <c r="L33" s="298">
        <f>'E4-Plan rash. -izdat. po izvor.'!Z92</f>
        <v>0</v>
      </c>
      <c r="M33" s="298">
        <f>'E4-Plan rash. -izdat. po izvor.'!AA92</f>
        <v>0</v>
      </c>
      <c r="N33" s="298">
        <f>'E4-Plan rash. -izdat. po izvor.'!AB92</f>
        <v>0</v>
      </c>
      <c r="O33" s="298">
        <f>'E4-Plan rash. -izdat. po izvor.'!AC130</f>
        <v>692727</v>
      </c>
      <c r="P33" s="298">
        <f>'E4-Plan rash. -izdat. po izvor.'!AD130</f>
        <v>0</v>
      </c>
      <c r="Q33" s="298">
        <f>'E4-Plan rash. -izdat. po izvor.'!AE92</f>
        <v>0</v>
      </c>
      <c r="R33" s="298">
        <f>'E4-Plan rash. -izdat. po izvor.'!AF92</f>
        <v>0</v>
      </c>
      <c r="S33" s="298">
        <f>'E4-Plan rash. -izdat. po izvor.'!AG92</f>
        <v>0</v>
      </c>
      <c r="T33" s="298">
        <f>'E4-Plan rash. -izdat. po izvor.'!AH130</f>
        <v>32000</v>
      </c>
      <c r="U33" s="298">
        <f>'E4-Plan rash. -izdat. po izvor.'!AI92</f>
        <v>0</v>
      </c>
      <c r="V33" s="298">
        <f>'E4-Plan rash. -izdat. po izvor.'!AJ130</f>
        <v>660727</v>
      </c>
      <c r="W33" s="298">
        <f>'E4-Plan rash. -izdat. po izvor.'!AK92</f>
        <v>0</v>
      </c>
      <c r="X33" s="298">
        <f>'E4-Plan rash. -izdat. po izvor.'!AL92</f>
        <v>0</v>
      </c>
      <c r="Y33" s="298">
        <f>'E4-Plan rash. -izdat. po izvor.'!AM92</f>
        <v>0</v>
      </c>
      <c r="Z33" s="298">
        <f>'E4-Plan rash. -izdat. po izvor.'!AN92</f>
        <v>0</v>
      </c>
    </row>
    <row r="34" spans="1:26" ht="13.2" x14ac:dyDescent="0.25">
      <c r="A34" s="297">
        <v>312</v>
      </c>
      <c r="B34" s="289" t="s">
        <v>25</v>
      </c>
      <c r="C34" s="298">
        <f>'E4-Plan rash. -izdat. po izvor.'!Q132</f>
        <v>15000</v>
      </c>
      <c r="D34" s="298">
        <f>'E4-Plan rash. -izdat. po izvor.'!R132</f>
        <v>0</v>
      </c>
      <c r="E34" s="298">
        <f>'E4-Plan rash. -izdat. po izvor.'!S94</f>
        <v>0</v>
      </c>
      <c r="F34" s="298">
        <f>'E4-Plan rash. -izdat. po izvor.'!T94</f>
        <v>0</v>
      </c>
      <c r="G34" s="298">
        <f>'E4-Plan rash. -izdat. po izvor.'!U94</f>
        <v>0</v>
      </c>
      <c r="H34" s="298">
        <f>'E4-Plan rash. -izdat. po izvor.'!V132</f>
        <v>5000</v>
      </c>
      <c r="I34" s="298">
        <f>'E4-Plan rash. -izdat. po izvor.'!W94</f>
        <v>0</v>
      </c>
      <c r="J34" s="298">
        <f>'E4-Plan rash. -izdat. po izvor.'!X132</f>
        <v>10000</v>
      </c>
      <c r="K34" s="298">
        <f>'E4-Plan rash. -izdat. po izvor.'!Y94</f>
        <v>0</v>
      </c>
      <c r="L34" s="298">
        <f>'E4-Plan rash. -izdat. po izvor.'!Z94</f>
        <v>0</v>
      </c>
      <c r="M34" s="298">
        <f>'E4-Plan rash. -izdat. po izvor.'!AA94</f>
        <v>0</v>
      </c>
      <c r="N34" s="298">
        <f>'E4-Plan rash. -izdat. po izvor.'!AB94</f>
        <v>0</v>
      </c>
      <c r="O34" s="298">
        <f>'E4-Plan rash. -izdat. po izvor.'!AC132</f>
        <v>15000</v>
      </c>
      <c r="P34" s="298">
        <f>'E4-Plan rash. -izdat. po izvor.'!AD132</f>
        <v>0</v>
      </c>
      <c r="Q34" s="298">
        <f>'E4-Plan rash. -izdat. po izvor.'!AE94</f>
        <v>0</v>
      </c>
      <c r="R34" s="298">
        <f>'E4-Plan rash. -izdat. po izvor.'!AF94</f>
        <v>0</v>
      </c>
      <c r="S34" s="298">
        <f>'E4-Plan rash. -izdat. po izvor.'!AG94</f>
        <v>0</v>
      </c>
      <c r="T34" s="298">
        <f>'E4-Plan rash. -izdat. po izvor.'!AH132</f>
        <v>5000</v>
      </c>
      <c r="U34" s="298">
        <f>'E4-Plan rash. -izdat. po izvor.'!AI94</f>
        <v>0</v>
      </c>
      <c r="V34" s="298">
        <f>'E4-Plan rash. -izdat. po izvor.'!AJ132</f>
        <v>10000</v>
      </c>
      <c r="W34" s="298">
        <f>'E4-Plan rash. -izdat. po izvor.'!AK94</f>
        <v>0</v>
      </c>
      <c r="X34" s="298">
        <f>'E4-Plan rash. -izdat. po izvor.'!AL94</f>
        <v>0</v>
      </c>
      <c r="Y34" s="298">
        <f>'E4-Plan rash. -izdat. po izvor.'!AM94</f>
        <v>0</v>
      </c>
      <c r="Z34" s="298">
        <f>'E4-Plan rash. -izdat. po izvor.'!AN94</f>
        <v>0</v>
      </c>
    </row>
    <row r="35" spans="1:26" ht="13.2" x14ac:dyDescent="0.25">
      <c r="A35" s="297">
        <v>313</v>
      </c>
      <c r="B35" s="289" t="s">
        <v>217</v>
      </c>
      <c r="C35" s="298">
        <f>'E4-Plan rash. -izdat. po izvor.'!Q136</f>
        <v>118462</v>
      </c>
      <c r="D35" s="298">
        <f>'E4-Plan rash. -izdat. po izvor.'!R136</f>
        <v>0</v>
      </c>
      <c r="E35" s="298">
        <f>'E4-Plan rash. -izdat. po izvor.'!S98</f>
        <v>0</v>
      </c>
      <c r="F35" s="298">
        <f>'E4-Plan rash. -izdat. po izvor.'!T98</f>
        <v>0</v>
      </c>
      <c r="G35" s="298">
        <f>'E4-Plan rash. -izdat. po izvor.'!U98</f>
        <v>0</v>
      </c>
      <c r="H35" s="298">
        <f>'E4-Plan rash. -izdat. po izvor.'!V136</f>
        <v>5310</v>
      </c>
      <c r="I35" s="298">
        <f>'E4-Plan rash. -izdat. po izvor.'!W98</f>
        <v>0</v>
      </c>
      <c r="J35" s="298">
        <f>'E4-Plan rash. -izdat. po izvor.'!X136</f>
        <v>113152</v>
      </c>
      <c r="K35" s="298">
        <f>'E4-Plan rash. -izdat. po izvor.'!Y98</f>
        <v>0</v>
      </c>
      <c r="L35" s="298">
        <f>'E4-Plan rash. -izdat. po izvor.'!Z98</f>
        <v>0</v>
      </c>
      <c r="M35" s="298">
        <f>'E4-Plan rash. -izdat. po izvor.'!AA98</f>
        <v>0</v>
      </c>
      <c r="N35" s="298">
        <f>'E4-Plan rash. -izdat. po izvor.'!AB98</f>
        <v>0</v>
      </c>
      <c r="O35" s="298">
        <f>'E4-Plan rash. -izdat. po izvor.'!AC136</f>
        <v>118958</v>
      </c>
      <c r="P35" s="298">
        <f>'E4-Plan rash. -izdat. po izvor.'!AD136</f>
        <v>0</v>
      </c>
      <c r="Q35" s="298">
        <f>'E4-Plan rash. -izdat. po izvor.'!AE98</f>
        <v>0</v>
      </c>
      <c r="R35" s="298">
        <f>'E4-Plan rash. -izdat. po izvor.'!AF98</f>
        <v>0</v>
      </c>
      <c r="S35" s="298">
        <f>'E4-Plan rash. -izdat. po izvor.'!AG98</f>
        <v>0</v>
      </c>
      <c r="T35" s="298">
        <f>'E4-Plan rash. -izdat. po izvor.'!AH136</f>
        <v>5310</v>
      </c>
      <c r="U35" s="298">
        <f>'E4-Plan rash. -izdat. po izvor.'!AI98</f>
        <v>0</v>
      </c>
      <c r="V35" s="298">
        <f>'E4-Plan rash. -izdat. po izvor.'!AJ136</f>
        <v>113648</v>
      </c>
      <c r="W35" s="298">
        <f>'E4-Plan rash. -izdat. po izvor.'!AK98</f>
        <v>0</v>
      </c>
      <c r="X35" s="298">
        <f>'E4-Plan rash. -izdat. po izvor.'!AL98</f>
        <v>0</v>
      </c>
      <c r="Y35" s="298">
        <f>'E4-Plan rash. -izdat. po izvor.'!AM98</f>
        <v>0</v>
      </c>
      <c r="Z35" s="298">
        <f>'E4-Plan rash. -izdat. po izvor.'!AN98</f>
        <v>0</v>
      </c>
    </row>
    <row r="36" spans="1:26" ht="13.2" x14ac:dyDescent="0.25">
      <c r="A36" s="297">
        <v>31</v>
      </c>
      <c r="B36" s="427" t="s">
        <v>208</v>
      </c>
      <c r="C36" s="298">
        <f>SUM(D36:N36)</f>
        <v>823328</v>
      </c>
      <c r="D36" s="298">
        <f>SUM(D33:D35)</f>
        <v>0</v>
      </c>
      <c r="E36" s="298">
        <f t="shared" ref="E36:N36" si="39">SUM(E33:E35)</f>
        <v>0</v>
      </c>
      <c r="F36" s="298">
        <f t="shared" si="39"/>
        <v>0</v>
      </c>
      <c r="G36" s="298">
        <f t="shared" si="39"/>
        <v>0</v>
      </c>
      <c r="H36" s="298">
        <f t="shared" si="39"/>
        <v>42310</v>
      </c>
      <c r="I36" s="298">
        <f t="shared" si="39"/>
        <v>0</v>
      </c>
      <c r="J36" s="298">
        <f t="shared" si="39"/>
        <v>781018</v>
      </c>
      <c r="K36" s="298">
        <f t="shared" si="39"/>
        <v>0</v>
      </c>
      <c r="L36" s="298">
        <f t="shared" si="39"/>
        <v>0</v>
      </c>
      <c r="M36" s="298">
        <f t="shared" si="39"/>
        <v>0</v>
      </c>
      <c r="N36" s="298">
        <f t="shared" si="39"/>
        <v>0</v>
      </c>
      <c r="O36" s="298">
        <f>SUM(P36:Z36)</f>
        <v>826685</v>
      </c>
      <c r="P36" s="298">
        <f>SUM(P33:P35)</f>
        <v>0</v>
      </c>
      <c r="Q36" s="298">
        <f t="shared" ref="Q36" si="40">SUM(Q33:Q35)</f>
        <v>0</v>
      </c>
      <c r="R36" s="298">
        <f t="shared" ref="R36" si="41">SUM(R33:R35)</f>
        <v>0</v>
      </c>
      <c r="S36" s="298">
        <f t="shared" ref="S36" si="42">SUM(S33:S35)</f>
        <v>0</v>
      </c>
      <c r="T36" s="298">
        <f t="shared" ref="T36" si="43">SUM(T33:T35)</f>
        <v>42310</v>
      </c>
      <c r="U36" s="298">
        <f t="shared" ref="U36" si="44">SUM(U33:U35)</f>
        <v>0</v>
      </c>
      <c r="V36" s="298">
        <f t="shared" ref="V36" si="45">SUM(V33:V35)</f>
        <v>784375</v>
      </c>
      <c r="W36" s="298">
        <f t="shared" ref="W36" si="46">SUM(W33:W35)</f>
        <v>0</v>
      </c>
      <c r="X36" s="298">
        <f t="shared" ref="X36" si="47">SUM(X33:X35)</f>
        <v>0</v>
      </c>
      <c r="Y36" s="298">
        <f t="shared" ref="Y36" si="48">SUM(Y33:Y35)</f>
        <v>0</v>
      </c>
      <c r="Z36" s="298">
        <f t="shared" ref="Z36" si="49">SUM(Z33:Z35)</f>
        <v>0</v>
      </c>
    </row>
    <row r="37" spans="1:26" ht="13.2" x14ac:dyDescent="0.25">
      <c r="A37" s="297">
        <v>321</v>
      </c>
      <c r="B37" s="289" t="s">
        <v>223</v>
      </c>
      <c r="C37" s="298">
        <f>'E4-Plan rash. -izdat. po izvor.'!Q141</f>
        <v>78842</v>
      </c>
      <c r="D37" s="298">
        <f>'E4-Plan rash. -izdat. po izvor.'!R141</f>
        <v>0</v>
      </c>
      <c r="E37" s="298">
        <f>'E4-Plan rash. -izdat. po izvor.'!S103</f>
        <v>0</v>
      </c>
      <c r="F37" s="298">
        <f>'E4-Plan rash. -izdat. po izvor.'!T103</f>
        <v>0</v>
      </c>
      <c r="G37" s="298">
        <f>'E4-Plan rash. -izdat. po izvor.'!U103</f>
        <v>0</v>
      </c>
      <c r="H37" s="298">
        <f>'E4-Plan rash. -izdat. po izvor.'!V141</f>
        <v>9000</v>
      </c>
      <c r="I37" s="298">
        <f>'E4-Plan rash. -izdat. po izvor.'!W103</f>
        <v>0</v>
      </c>
      <c r="J37" s="298">
        <f>'E4-Plan rash. -izdat. po izvor.'!X141</f>
        <v>69842</v>
      </c>
      <c r="K37" s="298">
        <f>'E4-Plan rash. -izdat. po izvor.'!Y103</f>
        <v>0</v>
      </c>
      <c r="L37" s="298">
        <f>'E4-Plan rash. -izdat. po izvor.'!Z103</f>
        <v>0</v>
      </c>
      <c r="M37" s="298">
        <f>'E4-Plan rash. -izdat. po izvor.'!AA103</f>
        <v>0</v>
      </c>
      <c r="N37" s="298">
        <f>'E4-Plan rash. -izdat. po izvor.'!AB103</f>
        <v>0</v>
      </c>
      <c r="O37" s="298">
        <f>'E4-Plan rash. -izdat. po izvor.'!AC141</f>
        <v>78642</v>
      </c>
      <c r="P37" s="298">
        <f>'E4-Plan rash. -izdat. po izvor.'!AD141</f>
        <v>0</v>
      </c>
      <c r="Q37" s="298">
        <f>'E4-Plan rash. -izdat. po izvor.'!AE103</f>
        <v>0</v>
      </c>
      <c r="R37" s="298">
        <f>'E4-Plan rash. -izdat. po izvor.'!AF103</f>
        <v>0</v>
      </c>
      <c r="S37" s="298">
        <f>'E4-Plan rash. -izdat. po izvor.'!AG103</f>
        <v>0</v>
      </c>
      <c r="T37" s="298">
        <f>'E4-Plan rash. -izdat. po izvor.'!AH141</f>
        <v>9000</v>
      </c>
      <c r="U37" s="298">
        <f>'E4-Plan rash. -izdat. po izvor.'!AI103</f>
        <v>0</v>
      </c>
      <c r="V37" s="298">
        <f>'E4-Plan rash. -izdat. po izvor.'!AJ141</f>
        <v>69642</v>
      </c>
      <c r="W37" s="298">
        <f>'E4-Plan rash. -izdat. po izvor.'!AK103</f>
        <v>0</v>
      </c>
      <c r="X37" s="298">
        <f>'E4-Plan rash. -izdat. po izvor.'!AL103</f>
        <v>0</v>
      </c>
      <c r="Y37" s="298">
        <f>'E4-Plan rash. -izdat. po izvor.'!AM103</f>
        <v>0</v>
      </c>
      <c r="Z37" s="298">
        <f>'E4-Plan rash. -izdat. po izvor.'!AN103</f>
        <v>0</v>
      </c>
    </row>
    <row r="38" spans="1:26" ht="13.2" x14ac:dyDescent="0.25">
      <c r="A38" s="237">
        <v>322</v>
      </c>
      <c r="B38" s="226" t="s">
        <v>230</v>
      </c>
      <c r="C38" s="298">
        <f>'E4-Plan rash. -izdat. po izvor.'!Q145</f>
        <v>13600</v>
      </c>
      <c r="D38" s="298">
        <f>'E4-Plan rash. -izdat. po izvor.'!R145</f>
        <v>0</v>
      </c>
      <c r="E38" s="298">
        <f>'E4-Plan rash. -izdat. po izvor.'!S145</f>
        <v>0</v>
      </c>
      <c r="F38" s="298">
        <f>'E4-Plan rash. -izdat. po izvor.'!T145</f>
        <v>0</v>
      </c>
      <c r="G38" s="298">
        <f>'E4-Plan rash. -izdat. po izvor.'!U145</f>
        <v>0</v>
      </c>
      <c r="H38" s="298">
        <f>'E4-Plan rash. -izdat. po izvor.'!V145</f>
        <v>0</v>
      </c>
      <c r="I38" s="298">
        <f>'E4-Plan rash. -izdat. po izvor.'!W145</f>
        <v>0</v>
      </c>
      <c r="J38" s="298">
        <f>'E4-Plan rash. -izdat. po izvor.'!X145</f>
        <v>13600</v>
      </c>
      <c r="K38" s="298">
        <f>'E4-Plan rash. -izdat. po izvor.'!Y145</f>
        <v>0</v>
      </c>
      <c r="L38" s="298">
        <f>'E4-Plan rash. -izdat. po izvor.'!Z145</f>
        <v>0</v>
      </c>
      <c r="M38" s="298">
        <f>'E4-Plan rash. -izdat. po izvor.'!AA145</f>
        <v>0</v>
      </c>
      <c r="N38" s="298">
        <f>'E4-Plan rash. -izdat. po izvor.'!AB145</f>
        <v>0</v>
      </c>
      <c r="O38" s="298">
        <f>'E4-Plan rash. -izdat. po izvor.'!AC145</f>
        <v>13600</v>
      </c>
      <c r="P38" s="298">
        <f>'E4-Plan rash. -izdat. po izvor.'!AD145</f>
        <v>0</v>
      </c>
      <c r="Q38" s="298">
        <f>'E4-Plan rash. -izdat. po izvor.'!AE145</f>
        <v>0</v>
      </c>
      <c r="R38" s="298">
        <f>'E4-Plan rash. -izdat. po izvor.'!AF145</f>
        <v>0</v>
      </c>
      <c r="S38" s="298">
        <f>'E4-Plan rash. -izdat. po izvor.'!AG145</f>
        <v>0</v>
      </c>
      <c r="T38" s="298">
        <f>'E4-Plan rash. -izdat. po izvor.'!AH145</f>
        <v>0</v>
      </c>
      <c r="U38" s="298">
        <f>'E4-Plan rash. -izdat. po izvor.'!AI145</f>
        <v>0</v>
      </c>
      <c r="V38" s="298">
        <f>'E4-Plan rash. -izdat. po izvor.'!AJ145</f>
        <v>13600</v>
      </c>
      <c r="W38" s="298">
        <f>'E4-Plan rash. -izdat. po izvor.'!AK145</f>
        <v>0</v>
      </c>
      <c r="X38" s="298">
        <f>'E4-Plan rash. -izdat. po izvor.'!AL145</f>
        <v>0</v>
      </c>
      <c r="Y38" s="298">
        <f>'E4-Plan rash. -izdat. po izvor.'!AM145</f>
        <v>0</v>
      </c>
      <c r="Z38" s="298">
        <f>'E4-Plan rash. -izdat. po izvor.'!AN145</f>
        <v>0</v>
      </c>
    </row>
    <row r="39" spans="1:26" ht="13.2" x14ac:dyDescent="0.25">
      <c r="A39" s="237">
        <v>323</v>
      </c>
      <c r="B39" s="226" t="s">
        <v>238</v>
      </c>
      <c r="C39" s="298">
        <f>'E4-Plan rash. -izdat. po izvor.'!Q149</f>
        <v>60740</v>
      </c>
      <c r="D39" s="298">
        <f>'E4-Plan rash. -izdat. po izvor.'!R149</f>
        <v>0</v>
      </c>
      <c r="E39" s="298">
        <f>'E4-Plan rash. -izdat. po izvor.'!S149</f>
        <v>0</v>
      </c>
      <c r="F39" s="298">
        <f>'E4-Plan rash. -izdat. po izvor.'!T149</f>
        <v>0</v>
      </c>
      <c r="G39" s="298">
        <f>'E4-Plan rash. -izdat. po izvor.'!U149</f>
        <v>0</v>
      </c>
      <c r="H39" s="298">
        <f>'E4-Plan rash. -izdat. po izvor.'!V149</f>
        <v>0</v>
      </c>
      <c r="I39" s="298">
        <f>'E4-Plan rash. -izdat. po izvor.'!W149</f>
        <v>0</v>
      </c>
      <c r="J39" s="298">
        <f>'E4-Plan rash. -izdat. po izvor.'!X149</f>
        <v>60740</v>
      </c>
      <c r="K39" s="298">
        <f>'E4-Plan rash. -izdat. po izvor.'!Y149</f>
        <v>0</v>
      </c>
      <c r="L39" s="298">
        <f>'E4-Plan rash. -izdat. po izvor.'!Z149</f>
        <v>0</v>
      </c>
      <c r="M39" s="298">
        <f>'E4-Plan rash. -izdat. po izvor.'!AA149</f>
        <v>0</v>
      </c>
      <c r="N39" s="298">
        <f>'E4-Plan rash. -izdat. po izvor.'!AB149</f>
        <v>0</v>
      </c>
      <c r="O39" s="298">
        <f>'E4-Plan rash. -izdat. po izvor.'!AC149</f>
        <v>60740</v>
      </c>
      <c r="P39" s="298">
        <f>'E4-Plan rash. -izdat. po izvor.'!AD149</f>
        <v>0</v>
      </c>
      <c r="Q39" s="298">
        <f>'E4-Plan rash. -izdat. po izvor.'!AE149</f>
        <v>0</v>
      </c>
      <c r="R39" s="298">
        <f>'E4-Plan rash. -izdat. po izvor.'!AF149</f>
        <v>0</v>
      </c>
      <c r="S39" s="298">
        <f>'E4-Plan rash. -izdat. po izvor.'!AG149</f>
        <v>0</v>
      </c>
      <c r="T39" s="298">
        <f>'E4-Plan rash. -izdat. po izvor.'!AH149</f>
        <v>0</v>
      </c>
      <c r="U39" s="298">
        <f>'E4-Plan rash. -izdat. po izvor.'!AI149</f>
        <v>0</v>
      </c>
      <c r="V39" s="298">
        <f>'E4-Plan rash. -izdat. po izvor.'!AJ149</f>
        <v>60740</v>
      </c>
      <c r="W39" s="298">
        <f>'E4-Plan rash. -izdat. po izvor.'!AK149</f>
        <v>0</v>
      </c>
      <c r="X39" s="298">
        <f>'E4-Plan rash. -izdat. po izvor.'!AL149</f>
        <v>0</v>
      </c>
      <c r="Y39" s="298">
        <f>'E4-Plan rash. -izdat. po izvor.'!AM149</f>
        <v>0</v>
      </c>
      <c r="Z39" s="298">
        <f>'E4-Plan rash. -izdat. po izvor.'!AN149</f>
        <v>0</v>
      </c>
    </row>
    <row r="40" spans="1:26" ht="13.2" x14ac:dyDescent="0.25">
      <c r="A40" s="297">
        <v>32</v>
      </c>
      <c r="B40" s="412" t="s">
        <v>438</v>
      </c>
      <c r="C40" s="298">
        <f>SUM(D40:N40)</f>
        <v>153182</v>
      </c>
      <c r="D40" s="298">
        <f>SUM(D37:D39)</f>
        <v>0</v>
      </c>
      <c r="E40" s="298">
        <f t="shared" ref="E40:N40" si="50">SUM(E37:E39)</f>
        <v>0</v>
      </c>
      <c r="F40" s="298">
        <f t="shared" si="50"/>
        <v>0</v>
      </c>
      <c r="G40" s="298">
        <f t="shared" si="50"/>
        <v>0</v>
      </c>
      <c r="H40" s="298">
        <f t="shared" si="50"/>
        <v>9000</v>
      </c>
      <c r="I40" s="298">
        <f t="shared" si="50"/>
        <v>0</v>
      </c>
      <c r="J40" s="298">
        <f t="shared" si="50"/>
        <v>144182</v>
      </c>
      <c r="K40" s="298">
        <f t="shared" si="50"/>
        <v>0</v>
      </c>
      <c r="L40" s="298">
        <f t="shared" si="50"/>
        <v>0</v>
      </c>
      <c r="M40" s="298">
        <f t="shared" si="50"/>
        <v>0</v>
      </c>
      <c r="N40" s="298">
        <f t="shared" si="50"/>
        <v>0</v>
      </c>
      <c r="O40" s="298">
        <f>SUM(O37:O39)</f>
        <v>152982</v>
      </c>
      <c r="P40" s="298">
        <f t="shared" ref="P40:Z40" si="51">SUM(P37:P39)</f>
        <v>0</v>
      </c>
      <c r="Q40" s="298">
        <f t="shared" si="51"/>
        <v>0</v>
      </c>
      <c r="R40" s="298">
        <f t="shared" si="51"/>
        <v>0</v>
      </c>
      <c r="S40" s="298">
        <f t="shared" si="51"/>
        <v>0</v>
      </c>
      <c r="T40" s="298">
        <f t="shared" si="51"/>
        <v>9000</v>
      </c>
      <c r="U40" s="298">
        <f t="shared" si="51"/>
        <v>0</v>
      </c>
      <c r="V40" s="298">
        <f t="shared" si="51"/>
        <v>143982</v>
      </c>
      <c r="W40" s="298">
        <f t="shared" si="51"/>
        <v>0</v>
      </c>
      <c r="X40" s="298">
        <f t="shared" si="51"/>
        <v>0</v>
      </c>
      <c r="Y40" s="298">
        <f t="shared" si="51"/>
        <v>0</v>
      </c>
      <c r="Z40" s="298">
        <f t="shared" si="51"/>
        <v>0</v>
      </c>
    </row>
    <row r="41" spans="1:26" ht="26.4" x14ac:dyDescent="0.25">
      <c r="A41" s="294" t="s">
        <v>22</v>
      </c>
      <c r="B41" s="295" t="s">
        <v>64</v>
      </c>
      <c r="C41" s="296">
        <f t="shared" ref="C41:H41" si="52">SUM(C42:C44)</f>
        <v>0</v>
      </c>
      <c r="D41" s="296">
        <f t="shared" si="52"/>
        <v>0</v>
      </c>
      <c r="E41" s="296">
        <f t="shared" si="52"/>
        <v>0</v>
      </c>
      <c r="F41" s="296">
        <f t="shared" si="52"/>
        <v>0</v>
      </c>
      <c r="G41" s="296">
        <f t="shared" si="52"/>
        <v>0</v>
      </c>
      <c r="H41" s="296">
        <f t="shared" si="52"/>
        <v>0</v>
      </c>
      <c r="I41" s="296">
        <f t="shared" ref="I41:Z41" si="53">SUM(I42:I44)</f>
        <v>0</v>
      </c>
      <c r="J41" s="296">
        <f t="shared" si="53"/>
        <v>0</v>
      </c>
      <c r="K41" s="296">
        <f t="shared" si="53"/>
        <v>0</v>
      </c>
      <c r="L41" s="296">
        <f t="shared" si="53"/>
        <v>0</v>
      </c>
      <c r="M41" s="296">
        <f t="shared" ref="M41" si="54">SUM(M42:M44)</f>
        <v>0</v>
      </c>
      <c r="N41" s="296">
        <f t="shared" si="53"/>
        <v>0</v>
      </c>
      <c r="O41" s="296">
        <f t="shared" si="53"/>
        <v>0</v>
      </c>
      <c r="P41" s="296">
        <f t="shared" si="53"/>
        <v>0</v>
      </c>
      <c r="Q41" s="296">
        <f t="shared" si="53"/>
        <v>0</v>
      </c>
      <c r="R41" s="296">
        <f t="shared" si="53"/>
        <v>0</v>
      </c>
      <c r="S41" s="296">
        <f t="shared" si="53"/>
        <v>0</v>
      </c>
      <c r="T41" s="296">
        <f t="shared" si="53"/>
        <v>0</v>
      </c>
      <c r="U41" s="296">
        <f t="shared" si="53"/>
        <v>0</v>
      </c>
      <c r="V41" s="296">
        <f t="shared" si="53"/>
        <v>0</v>
      </c>
      <c r="W41" s="296">
        <f t="shared" si="53"/>
        <v>0</v>
      </c>
      <c r="X41" s="296">
        <f t="shared" si="53"/>
        <v>0</v>
      </c>
      <c r="Y41" s="296">
        <f t="shared" ref="Y41" si="55">SUM(Y42:Y44)</f>
        <v>0</v>
      </c>
      <c r="Z41" s="296">
        <f t="shared" si="53"/>
        <v>0</v>
      </c>
    </row>
    <row r="42" spans="1:26" ht="13.2" x14ac:dyDescent="0.25">
      <c r="A42" s="297">
        <v>311</v>
      </c>
      <c r="B42" s="289" t="s">
        <v>210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303"/>
      <c r="R42" s="303"/>
      <c r="S42" s="303"/>
      <c r="T42" s="303"/>
      <c r="U42" s="303"/>
      <c r="V42" s="303"/>
      <c r="W42" s="303"/>
      <c r="X42" s="303"/>
      <c r="Y42" s="303"/>
      <c r="Z42" s="303"/>
    </row>
    <row r="43" spans="1:26" ht="13.2" x14ac:dyDescent="0.25">
      <c r="A43" s="297">
        <v>312</v>
      </c>
      <c r="B43" s="289" t="s">
        <v>25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303"/>
      <c r="R43" s="303"/>
      <c r="S43" s="303"/>
      <c r="T43" s="303"/>
      <c r="U43" s="303"/>
      <c r="V43" s="303"/>
      <c r="W43" s="303"/>
      <c r="X43" s="303"/>
      <c r="Y43" s="303"/>
      <c r="Z43" s="303"/>
    </row>
    <row r="44" spans="1:26" s="271" customFormat="1" ht="13.2" x14ac:dyDescent="0.25">
      <c r="A44" s="297">
        <v>313</v>
      </c>
      <c r="B44" s="289" t="s">
        <v>217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303"/>
      <c r="R44" s="303"/>
      <c r="S44" s="303"/>
      <c r="T44" s="303"/>
      <c r="U44" s="303"/>
      <c r="V44" s="303"/>
      <c r="W44" s="303"/>
      <c r="X44" s="303"/>
      <c r="Y44" s="303"/>
      <c r="Z44" s="303"/>
    </row>
    <row r="45" spans="1:26" s="277" customFormat="1" ht="39.6" x14ac:dyDescent="0.25">
      <c r="A45" s="291" t="s">
        <v>20</v>
      </c>
      <c r="B45" s="292" t="s">
        <v>65</v>
      </c>
      <c r="C45" s="429">
        <f>'E4-Plan rash. -izdat. po izvor.'!Q150</f>
        <v>1756108</v>
      </c>
      <c r="D45" s="429">
        <f>'E4-Plan rash. -izdat. po izvor.'!R150</f>
        <v>250000</v>
      </c>
      <c r="E45" s="429">
        <f>'E4-Plan rash. -izdat. po izvor.'!S150</f>
        <v>0</v>
      </c>
      <c r="F45" s="429">
        <f>'E4-Plan rash. -izdat. po izvor.'!T150</f>
        <v>300000</v>
      </c>
      <c r="G45" s="429">
        <f>'E4-Plan rash. -izdat. po izvor.'!U150</f>
        <v>0</v>
      </c>
      <c r="H45" s="429">
        <f>'E4-Plan rash. -izdat. po izvor.'!V150</f>
        <v>436390</v>
      </c>
      <c r="I45" s="429">
        <f>'E4-Plan rash. -izdat. po izvor.'!W150</f>
        <v>489718</v>
      </c>
      <c r="J45" s="429">
        <f>'E4-Plan rash. -izdat. po izvor.'!X150</f>
        <v>280000</v>
      </c>
      <c r="K45" s="429">
        <f>'E4-Plan rash. -izdat. po izvor.'!Y150</f>
        <v>0</v>
      </c>
      <c r="L45" s="429">
        <f>'E4-Plan rash. -izdat. po izvor.'!Z150</f>
        <v>0</v>
      </c>
      <c r="M45" s="429">
        <f>'E4-Plan rash. -izdat. po izvor.'!AA150</f>
        <v>0</v>
      </c>
      <c r="N45" s="429">
        <f>'E4-Plan rash. -izdat. po izvor.'!AB150</f>
        <v>0</v>
      </c>
      <c r="O45" s="429">
        <f>'E4-Plan rash. -izdat. po izvor.'!AC150</f>
        <v>1756108</v>
      </c>
      <c r="P45" s="429">
        <f>'E4-Plan rash. -izdat. po izvor.'!AD150</f>
        <v>250000</v>
      </c>
      <c r="Q45" s="429">
        <f>'E4-Plan rash. -izdat. po izvor.'!AE150</f>
        <v>0</v>
      </c>
      <c r="R45" s="429">
        <f>'E4-Plan rash. -izdat. po izvor.'!AF150</f>
        <v>300000</v>
      </c>
      <c r="S45" s="429">
        <f>'E4-Plan rash. -izdat. po izvor.'!AG150</f>
        <v>0</v>
      </c>
      <c r="T45" s="429">
        <f>'E4-Plan rash. -izdat. po izvor.'!AH150</f>
        <v>436390</v>
      </c>
      <c r="U45" s="429">
        <f>'E4-Plan rash. -izdat. po izvor.'!AI150</f>
        <v>489718</v>
      </c>
      <c r="V45" s="429">
        <f>'E4-Plan rash. -izdat. po izvor.'!AJ150</f>
        <v>280000</v>
      </c>
      <c r="W45" s="429">
        <f>'E4-Plan rash. -izdat. po izvor.'!AK150</f>
        <v>0</v>
      </c>
      <c r="X45" s="429">
        <f>'E4-Plan rash. -izdat. po izvor.'!AL150</f>
        <v>0</v>
      </c>
      <c r="Y45" s="429">
        <f>'E4-Plan rash. -izdat. po izvor.'!AM150</f>
        <v>0</v>
      </c>
      <c r="Z45" s="429">
        <f>'E4-Plan rash. -izdat. po izvor.'!AN150</f>
        <v>0</v>
      </c>
    </row>
    <row r="46" spans="1:26" ht="13.2" x14ac:dyDescent="0.25">
      <c r="A46" s="294" t="s">
        <v>22</v>
      </c>
      <c r="B46" s="295" t="s">
        <v>69</v>
      </c>
      <c r="C46" s="430">
        <f>'E4-Plan rash. -izdat. po izvor.'!Q157</f>
        <v>1756108</v>
      </c>
      <c r="D46" s="430">
        <f>'E4-Plan rash. -izdat. po izvor.'!R157</f>
        <v>250000</v>
      </c>
      <c r="E46" s="430">
        <f>'E4-Plan rash. -izdat. po izvor.'!S157</f>
        <v>0</v>
      </c>
      <c r="F46" s="430">
        <f>'E4-Plan rash. -izdat. po izvor.'!T157</f>
        <v>300000</v>
      </c>
      <c r="G46" s="430">
        <f>'E4-Plan rash. -izdat. po izvor.'!U157</f>
        <v>0</v>
      </c>
      <c r="H46" s="430">
        <f>'E4-Plan rash. -izdat. po izvor.'!V157</f>
        <v>436390</v>
      </c>
      <c r="I46" s="430">
        <f>'E4-Plan rash. -izdat. po izvor.'!W157</f>
        <v>489718</v>
      </c>
      <c r="J46" s="430">
        <f>'E4-Plan rash. -izdat. po izvor.'!X157</f>
        <v>280000</v>
      </c>
      <c r="K46" s="430">
        <f>'E4-Plan rash. -izdat. po izvor.'!Y157</f>
        <v>0</v>
      </c>
      <c r="L46" s="430">
        <f>'E4-Plan rash. -izdat. po izvor.'!Z157</f>
        <v>0</v>
      </c>
      <c r="M46" s="430">
        <f>'E4-Plan rash. -izdat. po izvor.'!AA157</f>
        <v>0</v>
      </c>
      <c r="N46" s="430">
        <f>'E4-Plan rash. -izdat. po izvor.'!AB157</f>
        <v>0</v>
      </c>
      <c r="O46" s="430">
        <f>'E4-Plan rash. -izdat. po izvor.'!AC157</f>
        <v>1756108</v>
      </c>
      <c r="P46" s="430">
        <f>'E4-Plan rash. -izdat. po izvor.'!AD157</f>
        <v>250000</v>
      </c>
      <c r="Q46" s="430">
        <f>'E4-Plan rash. -izdat. po izvor.'!AE157</f>
        <v>0</v>
      </c>
      <c r="R46" s="430">
        <f>'E4-Plan rash. -izdat. po izvor.'!AF157</f>
        <v>300000</v>
      </c>
      <c r="S46" s="430">
        <f>'E4-Plan rash. -izdat. po izvor.'!AG157</f>
        <v>0</v>
      </c>
      <c r="T46" s="430">
        <f>'E4-Plan rash. -izdat. po izvor.'!AH157</f>
        <v>436390</v>
      </c>
      <c r="U46" s="430">
        <f>'E4-Plan rash. -izdat. po izvor.'!AI157</f>
        <v>489718</v>
      </c>
      <c r="V46" s="430">
        <f>'E4-Plan rash. -izdat. po izvor.'!AJ157</f>
        <v>280000</v>
      </c>
      <c r="W46" s="430">
        <f>'E4-Plan rash. -izdat. po izvor.'!AK157</f>
        <v>0</v>
      </c>
      <c r="X46" s="430">
        <f>'E4-Plan rash. -izdat. po izvor.'!AL157</f>
        <v>0</v>
      </c>
      <c r="Y46" s="430">
        <f>'E4-Plan rash. -izdat. po izvor.'!AM157</f>
        <v>0</v>
      </c>
      <c r="Z46" s="430">
        <f>'E4-Plan rash. -izdat. po izvor.'!AN157</f>
        <v>0</v>
      </c>
    </row>
    <row r="47" spans="1:26" s="271" customFormat="1" ht="13.2" x14ac:dyDescent="0.25">
      <c r="A47" s="297">
        <v>311</v>
      </c>
      <c r="B47" s="289" t="s">
        <v>210</v>
      </c>
      <c r="C47" s="298">
        <f>'E4-Plan rash. -izdat. po izvor.'!Q160</f>
        <v>1150601</v>
      </c>
      <c r="D47" s="298">
        <f>'E4-Plan rash. -izdat. po izvor.'!R160</f>
        <v>98778</v>
      </c>
      <c r="E47" s="298">
        <f>'E4-Plan rash. -izdat. po izvor.'!S160</f>
        <v>0</v>
      </c>
      <c r="F47" s="298">
        <f>'E4-Plan rash. -izdat. po izvor.'!T160</f>
        <v>300000</v>
      </c>
      <c r="G47" s="298">
        <f>'E4-Plan rash. -izdat. po izvor.'!U160</f>
        <v>0</v>
      </c>
      <c r="H47" s="298">
        <f>'E4-Plan rash. -izdat. po izvor.'!V160</f>
        <v>199210</v>
      </c>
      <c r="I47" s="298">
        <f>'E4-Plan rash. -izdat. po izvor.'!W160</f>
        <v>390496</v>
      </c>
      <c r="J47" s="298">
        <f>'E4-Plan rash. -izdat. po izvor.'!X160</f>
        <v>162117</v>
      </c>
      <c r="K47" s="298">
        <f>'E4-Plan rash. -izdat. po izvor.'!Y160</f>
        <v>0</v>
      </c>
      <c r="L47" s="298">
        <f>'E4-Plan rash. -izdat. po izvor.'!Z160</f>
        <v>0</v>
      </c>
      <c r="M47" s="298">
        <f>'E4-Plan rash. -izdat. po izvor.'!AA160</f>
        <v>0</v>
      </c>
      <c r="N47" s="298">
        <f>'E4-Plan rash. -izdat. po izvor.'!AB160</f>
        <v>0</v>
      </c>
      <c r="O47" s="298">
        <f>'E4-Plan rash. -izdat. po izvor.'!AC160</f>
        <v>1150601</v>
      </c>
      <c r="P47" s="298">
        <f>'E4-Plan rash. -izdat. po izvor.'!AD160</f>
        <v>98778</v>
      </c>
      <c r="Q47" s="298">
        <f>'E4-Plan rash. -izdat. po izvor.'!AE160</f>
        <v>0</v>
      </c>
      <c r="R47" s="298">
        <f>'E4-Plan rash. -izdat. po izvor.'!AF160</f>
        <v>300000</v>
      </c>
      <c r="S47" s="298">
        <f>'E4-Plan rash. -izdat. po izvor.'!AG160</f>
        <v>0</v>
      </c>
      <c r="T47" s="298">
        <f>'E4-Plan rash. -izdat. po izvor.'!AH160</f>
        <v>199210</v>
      </c>
      <c r="U47" s="298">
        <f>'E4-Plan rash. -izdat. po izvor.'!AI160</f>
        <v>390496</v>
      </c>
      <c r="V47" s="298">
        <f>'E4-Plan rash. -izdat. po izvor.'!AJ160</f>
        <v>162117</v>
      </c>
      <c r="W47" s="298">
        <f>'E4-Plan rash. -izdat. po izvor.'!AK160</f>
        <v>0</v>
      </c>
      <c r="X47" s="298">
        <f>'E4-Plan rash. -izdat. po izvor.'!AL160</f>
        <v>0</v>
      </c>
      <c r="Y47" s="298">
        <f>'E4-Plan rash. -izdat. po izvor.'!AM160</f>
        <v>0</v>
      </c>
      <c r="Z47" s="298">
        <f>'E4-Plan rash. -izdat. po izvor.'!AN160</f>
        <v>0</v>
      </c>
    </row>
    <row r="48" spans="1:26" s="271" customFormat="1" ht="13.2" x14ac:dyDescent="0.25">
      <c r="A48" s="297">
        <v>312</v>
      </c>
      <c r="B48" s="289" t="s">
        <v>25</v>
      </c>
      <c r="C48" s="298">
        <f>'E4-Plan rash. -izdat. po izvor.'!Q162</f>
        <v>20000</v>
      </c>
      <c r="D48" s="298">
        <f>'E4-Plan rash. -izdat. po izvor.'!R162</f>
        <v>0</v>
      </c>
      <c r="E48" s="298">
        <f>'E4-Plan rash. -izdat. po izvor.'!S162</f>
        <v>0</v>
      </c>
      <c r="F48" s="298">
        <f>'E4-Plan rash. -izdat. po izvor.'!T162</f>
        <v>0</v>
      </c>
      <c r="G48" s="298">
        <f>'E4-Plan rash. -izdat. po izvor.'!U162</f>
        <v>0</v>
      </c>
      <c r="H48" s="298">
        <f>'E4-Plan rash. -izdat. po izvor.'!V162</f>
        <v>20000</v>
      </c>
      <c r="I48" s="298">
        <f>'E4-Plan rash. -izdat. po izvor.'!W162</f>
        <v>0</v>
      </c>
      <c r="J48" s="298">
        <f>'E4-Plan rash. -izdat. po izvor.'!X162</f>
        <v>0</v>
      </c>
      <c r="K48" s="298">
        <f>'E4-Plan rash. -izdat. po izvor.'!Y162</f>
        <v>0</v>
      </c>
      <c r="L48" s="298">
        <f>'E4-Plan rash. -izdat. po izvor.'!Z162</f>
        <v>0</v>
      </c>
      <c r="M48" s="298">
        <f>'E4-Plan rash. -izdat. po izvor.'!AA162</f>
        <v>0</v>
      </c>
      <c r="N48" s="298">
        <f>'E4-Plan rash. -izdat. po izvor.'!AB162</f>
        <v>0</v>
      </c>
      <c r="O48" s="298">
        <f>'E4-Plan rash. -izdat. po izvor.'!AC162</f>
        <v>20000</v>
      </c>
      <c r="P48" s="298">
        <f>'E4-Plan rash. -izdat. po izvor.'!AD162</f>
        <v>0</v>
      </c>
      <c r="Q48" s="298">
        <f>'E4-Plan rash. -izdat. po izvor.'!AE162</f>
        <v>0</v>
      </c>
      <c r="R48" s="298">
        <f>'E4-Plan rash. -izdat. po izvor.'!AF162</f>
        <v>0</v>
      </c>
      <c r="S48" s="298">
        <f>'E4-Plan rash. -izdat. po izvor.'!AG162</f>
        <v>0</v>
      </c>
      <c r="T48" s="298">
        <f>'E4-Plan rash. -izdat. po izvor.'!AH162</f>
        <v>20000</v>
      </c>
      <c r="U48" s="298">
        <f>'E4-Plan rash. -izdat. po izvor.'!AI162</f>
        <v>0</v>
      </c>
      <c r="V48" s="298">
        <f>'E4-Plan rash. -izdat. po izvor.'!AJ162</f>
        <v>0</v>
      </c>
      <c r="W48" s="298">
        <f>'E4-Plan rash. -izdat. po izvor.'!AK162</f>
        <v>0</v>
      </c>
      <c r="X48" s="298">
        <f>'E4-Plan rash. -izdat. po izvor.'!AL162</f>
        <v>0</v>
      </c>
      <c r="Y48" s="298">
        <f>'E4-Plan rash. -izdat. po izvor.'!AM162</f>
        <v>0</v>
      </c>
      <c r="Z48" s="298">
        <f>'E4-Plan rash. -izdat. po izvor.'!AN162</f>
        <v>0</v>
      </c>
    </row>
    <row r="49" spans="1:26" s="271" customFormat="1" ht="13.2" x14ac:dyDescent="0.25">
      <c r="A49" s="297">
        <v>313</v>
      </c>
      <c r="B49" s="289" t="s">
        <v>217</v>
      </c>
      <c r="C49" s="298">
        <f>'E4-Plan rash. -izdat. po izvor.'!Q165</f>
        <v>174507</v>
      </c>
      <c r="D49" s="298">
        <f>'E4-Plan rash. -izdat. po izvor.'!R165</f>
        <v>35222</v>
      </c>
      <c r="E49" s="298">
        <f>'E4-Plan rash. -izdat. po izvor.'!S165</f>
        <v>0</v>
      </c>
      <c r="F49" s="298">
        <f>'E4-Plan rash. -izdat. po izvor.'!T165</f>
        <v>0</v>
      </c>
      <c r="G49" s="298">
        <f>'E4-Plan rash. -izdat. po izvor.'!U165</f>
        <v>0</v>
      </c>
      <c r="H49" s="298">
        <f>'E4-Plan rash. -izdat. po izvor.'!V165</f>
        <v>51180</v>
      </c>
      <c r="I49" s="298">
        <f>'E4-Plan rash. -izdat. po izvor.'!W165</f>
        <v>65222</v>
      </c>
      <c r="J49" s="298">
        <f>'E4-Plan rash. -izdat. po izvor.'!X165</f>
        <v>22883</v>
      </c>
      <c r="K49" s="298">
        <f>'E4-Plan rash. -izdat. po izvor.'!Y165</f>
        <v>0</v>
      </c>
      <c r="L49" s="298">
        <f>'E4-Plan rash. -izdat. po izvor.'!Z165</f>
        <v>0</v>
      </c>
      <c r="M49" s="298">
        <f>'E4-Plan rash. -izdat. po izvor.'!AA165</f>
        <v>0</v>
      </c>
      <c r="N49" s="298">
        <f>'E4-Plan rash. -izdat. po izvor.'!AB165</f>
        <v>0</v>
      </c>
      <c r="O49" s="298">
        <f>'E4-Plan rash. -izdat. po izvor.'!AC165</f>
        <v>179507</v>
      </c>
      <c r="P49" s="298">
        <f>'E4-Plan rash. -izdat. po izvor.'!AD165</f>
        <v>35222</v>
      </c>
      <c r="Q49" s="298">
        <f>'E4-Plan rash. -izdat. po izvor.'!AE165</f>
        <v>0</v>
      </c>
      <c r="R49" s="298">
        <f>'E4-Plan rash. -izdat. po izvor.'!AF165</f>
        <v>0</v>
      </c>
      <c r="S49" s="298">
        <f>'E4-Plan rash. -izdat. po izvor.'!AG165</f>
        <v>0</v>
      </c>
      <c r="T49" s="298">
        <f>'E4-Plan rash. -izdat. po izvor.'!AH165</f>
        <v>51180</v>
      </c>
      <c r="U49" s="298">
        <f>'E4-Plan rash. -izdat. po izvor.'!AI165</f>
        <v>65222</v>
      </c>
      <c r="V49" s="298">
        <f>'E4-Plan rash. -izdat. po izvor.'!AJ165</f>
        <v>27883</v>
      </c>
      <c r="W49" s="298">
        <f>'E4-Plan rash. -izdat. po izvor.'!AK165</f>
        <v>0</v>
      </c>
      <c r="X49" s="298">
        <f>'E4-Plan rash. -izdat. po izvor.'!AL165</f>
        <v>0</v>
      </c>
      <c r="Y49" s="298">
        <f>'E4-Plan rash. -izdat. po izvor.'!AM165</f>
        <v>0</v>
      </c>
      <c r="Z49" s="298">
        <f>'E4-Plan rash. -izdat. po izvor.'!AN165</f>
        <v>0</v>
      </c>
    </row>
    <row r="50" spans="1:26" s="271" customFormat="1" ht="13.2" x14ac:dyDescent="0.25">
      <c r="A50" s="297">
        <v>31</v>
      </c>
      <c r="B50" s="427" t="s">
        <v>208</v>
      </c>
      <c r="C50" s="298">
        <f>SUM(D50:N50)</f>
        <v>1345108</v>
      </c>
      <c r="D50" s="298">
        <f>SUM(D47:D49)</f>
        <v>134000</v>
      </c>
      <c r="E50" s="298">
        <f t="shared" ref="E50:N50" si="56">SUM(E47:E49)</f>
        <v>0</v>
      </c>
      <c r="F50" s="298">
        <f t="shared" si="56"/>
        <v>300000</v>
      </c>
      <c r="G50" s="298">
        <f t="shared" si="56"/>
        <v>0</v>
      </c>
      <c r="H50" s="298">
        <f t="shared" si="56"/>
        <v>270390</v>
      </c>
      <c r="I50" s="298">
        <f t="shared" si="56"/>
        <v>455718</v>
      </c>
      <c r="J50" s="298">
        <f t="shared" si="56"/>
        <v>185000</v>
      </c>
      <c r="K50" s="298">
        <f t="shared" si="56"/>
        <v>0</v>
      </c>
      <c r="L50" s="298">
        <f t="shared" si="56"/>
        <v>0</v>
      </c>
      <c r="M50" s="298">
        <f t="shared" si="56"/>
        <v>0</v>
      </c>
      <c r="N50" s="298">
        <f t="shared" si="56"/>
        <v>0</v>
      </c>
      <c r="O50" s="298">
        <f>SUM(P50:Z50)</f>
        <v>1350108</v>
      </c>
      <c r="P50" s="298">
        <f>SUM(P47:P49)</f>
        <v>134000</v>
      </c>
      <c r="Q50" s="298">
        <f t="shared" ref="Q50" si="57">SUM(Q47:Q49)</f>
        <v>0</v>
      </c>
      <c r="R50" s="298">
        <f t="shared" ref="R50" si="58">SUM(R47:R49)</f>
        <v>300000</v>
      </c>
      <c r="S50" s="298">
        <f t="shared" ref="S50" si="59">SUM(S47:S49)</f>
        <v>0</v>
      </c>
      <c r="T50" s="298">
        <f t="shared" ref="T50" si="60">SUM(T47:T49)</f>
        <v>270390</v>
      </c>
      <c r="U50" s="298">
        <f t="shared" ref="U50" si="61">SUM(U47:U49)</f>
        <v>455718</v>
      </c>
      <c r="V50" s="298">
        <f t="shared" ref="V50" si="62">SUM(V47:V49)</f>
        <v>190000</v>
      </c>
      <c r="W50" s="298">
        <f t="shared" ref="W50" si="63">SUM(W47:W49)</f>
        <v>0</v>
      </c>
      <c r="X50" s="298">
        <f t="shared" ref="X50" si="64">SUM(X47:X49)</f>
        <v>0</v>
      </c>
      <c r="Y50" s="298">
        <f t="shared" ref="Y50" si="65">SUM(Y47:Y49)</f>
        <v>0</v>
      </c>
      <c r="Z50" s="298">
        <f t="shared" ref="Z50" si="66">SUM(Z47:Z49)</f>
        <v>0</v>
      </c>
    </row>
    <row r="51" spans="1:26" s="271" customFormat="1" ht="13.2" x14ac:dyDescent="0.25">
      <c r="A51" s="297">
        <v>321</v>
      </c>
      <c r="B51" s="289" t="s">
        <v>223</v>
      </c>
      <c r="C51" s="298">
        <f>'E4-Plan rash. -izdat. po izvor.'!Q167</f>
        <v>25000</v>
      </c>
      <c r="D51" s="298">
        <f>'E4-Plan rash. -izdat. po izvor.'!R167</f>
        <v>10000</v>
      </c>
      <c r="E51" s="298">
        <f>'E4-Plan rash. -izdat. po izvor.'!S167</f>
        <v>0</v>
      </c>
      <c r="F51" s="298">
        <f>'E4-Plan rash. -izdat. po izvor.'!T167</f>
        <v>0</v>
      </c>
      <c r="G51" s="298">
        <f>'E4-Plan rash. -izdat. po izvor.'!U167</f>
        <v>0</v>
      </c>
      <c r="H51" s="298">
        <f>'E4-Plan rash. -izdat. po izvor.'!V167</f>
        <v>15000</v>
      </c>
      <c r="I51" s="298">
        <f>'E4-Plan rash. -izdat. po izvor.'!W167</f>
        <v>0</v>
      </c>
      <c r="J51" s="298">
        <f>'E4-Plan rash. -izdat. po izvor.'!X167</f>
        <v>0</v>
      </c>
      <c r="K51" s="298">
        <f>'E4-Plan rash. -izdat. po izvor.'!Y167</f>
        <v>0</v>
      </c>
      <c r="L51" s="298">
        <f>'E4-Plan rash. -izdat. po izvor.'!Z167</f>
        <v>0</v>
      </c>
      <c r="M51" s="298">
        <f>'E4-Plan rash. -izdat. po izvor.'!AA167</f>
        <v>0</v>
      </c>
      <c r="N51" s="298">
        <f>'E4-Plan rash. -izdat. po izvor.'!AB167</f>
        <v>0</v>
      </c>
      <c r="O51" s="298">
        <f>'E4-Plan rash. -izdat. po izvor.'!AC167</f>
        <v>25000</v>
      </c>
      <c r="P51" s="298">
        <f>'E4-Plan rash. -izdat. po izvor.'!AD167</f>
        <v>10000</v>
      </c>
      <c r="Q51" s="298">
        <f>'E4-Plan rash. -izdat. po izvor.'!AE167</f>
        <v>0</v>
      </c>
      <c r="R51" s="298">
        <f>'E4-Plan rash. -izdat. po izvor.'!AF167</f>
        <v>0</v>
      </c>
      <c r="S51" s="298">
        <f>'E4-Plan rash. -izdat. po izvor.'!AG167</f>
        <v>0</v>
      </c>
      <c r="T51" s="298">
        <f>'E4-Plan rash. -izdat. po izvor.'!AH167</f>
        <v>15000</v>
      </c>
      <c r="U51" s="298">
        <f>'E4-Plan rash. -izdat. po izvor.'!AI167</f>
        <v>0</v>
      </c>
      <c r="V51" s="298">
        <f>'E4-Plan rash. -izdat. po izvor.'!AJ167</f>
        <v>0</v>
      </c>
      <c r="W51" s="298">
        <f>'E4-Plan rash. -izdat. po izvor.'!AK167</f>
        <v>0</v>
      </c>
      <c r="X51" s="298">
        <f>'E4-Plan rash. -izdat. po izvor.'!AL167</f>
        <v>0</v>
      </c>
      <c r="Y51" s="298">
        <f>'E4-Plan rash. -izdat. po izvor.'!AM167</f>
        <v>0</v>
      </c>
      <c r="Z51" s="298">
        <f>'E4-Plan rash. -izdat. po izvor.'!AN167</f>
        <v>0</v>
      </c>
    </row>
    <row r="52" spans="1:26" s="271" customFormat="1" ht="13.2" x14ac:dyDescent="0.25">
      <c r="A52" s="297">
        <v>322</v>
      </c>
      <c r="B52" s="289" t="s">
        <v>230</v>
      </c>
      <c r="C52" s="298">
        <f>'E4-Plan rash. -izdat. po izvor.'!Q171</f>
        <v>331000</v>
      </c>
      <c r="D52" s="298">
        <f>'E4-Plan rash. -izdat. po izvor.'!R171</f>
        <v>96000</v>
      </c>
      <c r="E52" s="298">
        <f>'E4-Plan rash. -izdat. po izvor.'!S171</f>
        <v>0</v>
      </c>
      <c r="F52" s="298">
        <f>'E4-Plan rash. -izdat. po izvor.'!T171</f>
        <v>0</v>
      </c>
      <c r="G52" s="298">
        <f>'E4-Plan rash. -izdat. po izvor.'!U171</f>
        <v>0</v>
      </c>
      <c r="H52" s="298">
        <f>'E4-Plan rash. -izdat. po izvor.'!V171</f>
        <v>130000</v>
      </c>
      <c r="I52" s="298">
        <f>'E4-Plan rash. -izdat. po izvor.'!W171</f>
        <v>20000</v>
      </c>
      <c r="J52" s="298">
        <f>'E4-Plan rash. -izdat. po izvor.'!X171</f>
        <v>85000</v>
      </c>
      <c r="K52" s="298">
        <f>'E4-Plan rash. -izdat. po izvor.'!Y171</f>
        <v>0</v>
      </c>
      <c r="L52" s="298">
        <f>'E4-Plan rash. -izdat. po izvor.'!Z171</f>
        <v>0</v>
      </c>
      <c r="M52" s="298">
        <f>'E4-Plan rash. -izdat. po izvor.'!AA171</f>
        <v>0</v>
      </c>
      <c r="N52" s="298">
        <f>'E4-Plan rash. -izdat. po izvor.'!AB171</f>
        <v>0</v>
      </c>
      <c r="O52" s="298">
        <f>'E4-Plan rash. -izdat. po izvor.'!AC171</f>
        <v>328000</v>
      </c>
      <c r="P52" s="298">
        <f>'E4-Plan rash. -izdat. po izvor.'!AD171</f>
        <v>96000</v>
      </c>
      <c r="Q52" s="298">
        <f>'E4-Plan rash. -izdat. po izvor.'!AE171</f>
        <v>0</v>
      </c>
      <c r="R52" s="298">
        <f>'E4-Plan rash. -izdat. po izvor.'!AF171</f>
        <v>0</v>
      </c>
      <c r="S52" s="298">
        <f>'E4-Plan rash. -izdat. po izvor.'!AG171</f>
        <v>0</v>
      </c>
      <c r="T52" s="298">
        <f>'E4-Plan rash. -izdat. po izvor.'!AH171</f>
        <v>130000</v>
      </c>
      <c r="U52" s="298">
        <f>'E4-Plan rash. -izdat. po izvor.'!AI171</f>
        <v>20000</v>
      </c>
      <c r="V52" s="298">
        <f>'E4-Plan rash. -izdat. po izvor.'!AJ171</f>
        <v>82000</v>
      </c>
      <c r="W52" s="298">
        <f>'E4-Plan rash. -izdat. po izvor.'!AK171</f>
        <v>0</v>
      </c>
      <c r="X52" s="298">
        <f>'E4-Plan rash. -izdat. po izvor.'!AL171</f>
        <v>0</v>
      </c>
      <c r="Y52" s="298">
        <f>'E4-Plan rash. -izdat. po izvor.'!AM171</f>
        <v>0</v>
      </c>
      <c r="Z52" s="298">
        <f>'E4-Plan rash. -izdat. po izvor.'!AN171</f>
        <v>0</v>
      </c>
    </row>
    <row r="53" spans="1:26" s="271" customFormat="1" ht="13.2" x14ac:dyDescent="0.25">
      <c r="A53" s="297">
        <v>323</v>
      </c>
      <c r="B53" s="289" t="s">
        <v>238</v>
      </c>
      <c r="C53" s="298">
        <f>'E4-Plan rash. -izdat. po izvor.'!Q173</f>
        <v>55000</v>
      </c>
      <c r="D53" s="298">
        <f>'E4-Plan rash. -izdat. po izvor.'!R173</f>
        <v>10000</v>
      </c>
      <c r="E53" s="298">
        <f>'E4-Plan rash. -izdat. po izvor.'!S173</f>
        <v>0</v>
      </c>
      <c r="F53" s="298">
        <f>'E4-Plan rash. -izdat. po izvor.'!T173</f>
        <v>0</v>
      </c>
      <c r="G53" s="298">
        <f>'E4-Plan rash. -izdat. po izvor.'!U173</f>
        <v>0</v>
      </c>
      <c r="H53" s="298">
        <f>'E4-Plan rash. -izdat. po izvor.'!V173</f>
        <v>21000</v>
      </c>
      <c r="I53" s="298">
        <f>'E4-Plan rash. -izdat. po izvor.'!W173</f>
        <v>14000</v>
      </c>
      <c r="J53" s="298">
        <f>'E4-Plan rash. -izdat. po izvor.'!X173</f>
        <v>10000</v>
      </c>
      <c r="K53" s="298">
        <f>'E4-Plan rash. -izdat. po izvor.'!Y173</f>
        <v>0</v>
      </c>
      <c r="L53" s="298">
        <f>'E4-Plan rash. -izdat. po izvor.'!Z173</f>
        <v>0</v>
      </c>
      <c r="M53" s="298">
        <f>'E4-Plan rash. -izdat. po izvor.'!AA173</f>
        <v>0</v>
      </c>
      <c r="N53" s="298">
        <f>'E4-Plan rash. -izdat. po izvor.'!AB173</f>
        <v>0</v>
      </c>
      <c r="O53" s="298">
        <f>'E4-Plan rash. -izdat. po izvor.'!AC173</f>
        <v>53000</v>
      </c>
      <c r="P53" s="298">
        <f>'E4-Plan rash. -izdat. po izvor.'!AD173</f>
        <v>10000</v>
      </c>
      <c r="Q53" s="298">
        <f>'E4-Plan rash. -izdat. po izvor.'!AE173</f>
        <v>0</v>
      </c>
      <c r="R53" s="298">
        <f>'E4-Plan rash. -izdat. po izvor.'!AF173</f>
        <v>0</v>
      </c>
      <c r="S53" s="298">
        <f>'E4-Plan rash. -izdat. po izvor.'!AG173</f>
        <v>0</v>
      </c>
      <c r="T53" s="298">
        <f>'E4-Plan rash. -izdat. po izvor.'!AH173</f>
        <v>21000</v>
      </c>
      <c r="U53" s="298">
        <f>'E4-Plan rash. -izdat. po izvor.'!AI173</f>
        <v>14000</v>
      </c>
      <c r="V53" s="298">
        <f>'E4-Plan rash. -izdat. po izvor.'!AJ173</f>
        <v>8000</v>
      </c>
      <c r="W53" s="298">
        <f>'E4-Plan rash. -izdat. po izvor.'!AK173</f>
        <v>0</v>
      </c>
      <c r="X53" s="298">
        <f>'E4-Plan rash. -izdat. po izvor.'!AL173</f>
        <v>0</v>
      </c>
      <c r="Y53" s="298">
        <f>'E4-Plan rash. -izdat. po izvor.'!AM173</f>
        <v>0</v>
      </c>
      <c r="Z53" s="298">
        <f>'E4-Plan rash. -izdat. po izvor.'!AN173</f>
        <v>0</v>
      </c>
    </row>
    <row r="54" spans="1:26" s="271" customFormat="1" ht="13.2" x14ac:dyDescent="0.25">
      <c r="A54" s="297">
        <v>32</v>
      </c>
      <c r="B54" s="412" t="s">
        <v>438</v>
      </c>
      <c r="C54" s="298">
        <f>SUM(D54:N54)</f>
        <v>411000</v>
      </c>
      <c r="D54" s="298">
        <f>SUM(D51:D53)</f>
        <v>116000</v>
      </c>
      <c r="E54" s="298">
        <f t="shared" ref="E54:N54" si="67">SUM(E51:E53)</f>
        <v>0</v>
      </c>
      <c r="F54" s="298">
        <f t="shared" si="67"/>
        <v>0</v>
      </c>
      <c r="G54" s="298">
        <f t="shared" si="67"/>
        <v>0</v>
      </c>
      <c r="H54" s="298">
        <f t="shared" si="67"/>
        <v>166000</v>
      </c>
      <c r="I54" s="298">
        <f t="shared" si="67"/>
        <v>34000</v>
      </c>
      <c r="J54" s="298">
        <f t="shared" si="67"/>
        <v>95000</v>
      </c>
      <c r="K54" s="298">
        <f t="shared" si="67"/>
        <v>0</v>
      </c>
      <c r="L54" s="298">
        <f t="shared" si="67"/>
        <v>0</v>
      </c>
      <c r="M54" s="298">
        <f t="shared" si="67"/>
        <v>0</v>
      </c>
      <c r="N54" s="298">
        <f t="shared" si="67"/>
        <v>0</v>
      </c>
      <c r="O54" s="298">
        <f>SUM(P54:Z54)</f>
        <v>406000</v>
      </c>
      <c r="P54" s="298">
        <f>SUM(P51:P53)</f>
        <v>116000</v>
      </c>
      <c r="Q54" s="298">
        <f t="shared" ref="Q54" si="68">SUM(Q51:Q53)</f>
        <v>0</v>
      </c>
      <c r="R54" s="298">
        <f t="shared" ref="R54" si="69">SUM(R51:R53)</f>
        <v>0</v>
      </c>
      <c r="S54" s="298">
        <f t="shared" ref="S54" si="70">SUM(S51:S53)</f>
        <v>0</v>
      </c>
      <c r="T54" s="298">
        <f t="shared" ref="T54" si="71">SUM(T51:T53)</f>
        <v>166000</v>
      </c>
      <c r="U54" s="298">
        <f t="shared" ref="U54" si="72">SUM(U51:U53)</f>
        <v>34000</v>
      </c>
      <c r="V54" s="298">
        <f t="shared" ref="V54" si="73">SUM(V51:V53)</f>
        <v>90000</v>
      </c>
      <c r="W54" s="298">
        <f t="shared" ref="W54" si="74">SUM(W51:W53)</f>
        <v>0</v>
      </c>
      <c r="X54" s="298">
        <f t="shared" ref="X54" si="75">SUM(X51:X53)</f>
        <v>0</v>
      </c>
      <c r="Y54" s="298">
        <f t="shared" ref="Y54" si="76">SUM(Y51:Y53)</f>
        <v>0</v>
      </c>
      <c r="Z54" s="298">
        <f t="shared" ref="Z54" si="77">SUM(Z51:Z53)</f>
        <v>0</v>
      </c>
    </row>
    <row r="55" spans="1:26" s="271" customFormat="1" ht="13.2" x14ac:dyDescent="0.25">
      <c r="A55" s="299">
        <v>422</v>
      </c>
      <c r="B55" s="300" t="s">
        <v>393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2"/>
      <c r="P55" s="302"/>
      <c r="Q55" s="302"/>
      <c r="R55" s="303"/>
      <c r="S55" s="303"/>
      <c r="T55" s="303"/>
      <c r="U55" s="303"/>
      <c r="V55" s="303"/>
      <c r="W55" s="303"/>
      <c r="X55" s="303"/>
      <c r="Y55" s="303"/>
      <c r="Z55" s="303"/>
    </row>
    <row r="56" spans="1:26" ht="26.4" x14ac:dyDescent="0.25">
      <c r="A56" s="294" t="s">
        <v>22</v>
      </c>
      <c r="B56" s="295" t="s">
        <v>73</v>
      </c>
      <c r="C56" s="296">
        <f t="shared" ref="C56:H56" si="78">SUM(C57:C61)</f>
        <v>0</v>
      </c>
      <c r="D56" s="296">
        <f t="shared" si="78"/>
        <v>0</v>
      </c>
      <c r="E56" s="296">
        <f t="shared" si="78"/>
        <v>0</v>
      </c>
      <c r="F56" s="296">
        <f t="shared" si="78"/>
        <v>0</v>
      </c>
      <c r="G56" s="296">
        <f t="shared" si="78"/>
        <v>0</v>
      </c>
      <c r="H56" s="296">
        <f t="shared" si="78"/>
        <v>0</v>
      </c>
      <c r="I56" s="296">
        <f t="shared" ref="I56:Z56" si="79">SUM(I57:I61)</f>
        <v>0</v>
      </c>
      <c r="J56" s="296">
        <f t="shared" si="79"/>
        <v>0</v>
      </c>
      <c r="K56" s="296">
        <f t="shared" si="79"/>
        <v>0</v>
      </c>
      <c r="L56" s="296">
        <f t="shared" si="79"/>
        <v>0</v>
      </c>
      <c r="M56" s="296">
        <f t="shared" ref="M56" si="80">SUM(M57:M61)</f>
        <v>0</v>
      </c>
      <c r="N56" s="296">
        <f t="shared" si="79"/>
        <v>0</v>
      </c>
      <c r="O56" s="296">
        <f t="shared" si="79"/>
        <v>0</v>
      </c>
      <c r="P56" s="296">
        <f t="shared" si="79"/>
        <v>0</v>
      </c>
      <c r="Q56" s="296">
        <f t="shared" si="79"/>
        <v>0</v>
      </c>
      <c r="R56" s="296">
        <f t="shared" si="79"/>
        <v>0</v>
      </c>
      <c r="S56" s="296">
        <f t="shared" si="79"/>
        <v>0</v>
      </c>
      <c r="T56" s="296">
        <f t="shared" si="79"/>
        <v>0</v>
      </c>
      <c r="U56" s="296">
        <f t="shared" si="79"/>
        <v>0</v>
      </c>
      <c r="V56" s="296">
        <f t="shared" si="79"/>
        <v>0</v>
      </c>
      <c r="W56" s="296">
        <f t="shared" si="79"/>
        <v>0</v>
      </c>
      <c r="X56" s="296">
        <f t="shared" si="79"/>
        <v>0</v>
      </c>
      <c r="Y56" s="296">
        <f t="shared" ref="Y56" si="81">SUM(Y57:Y61)</f>
        <v>0</v>
      </c>
      <c r="Z56" s="296">
        <f t="shared" si="79"/>
        <v>0</v>
      </c>
    </row>
    <row r="57" spans="1:26" ht="13.2" x14ac:dyDescent="0.25">
      <c r="A57" s="297">
        <v>311</v>
      </c>
      <c r="B57" s="289" t="s">
        <v>210</v>
      </c>
      <c r="C57" s="298">
        <f>'E4-Plan rash. -izdat. po izvor.'!Q191</f>
        <v>0</v>
      </c>
      <c r="D57" s="298">
        <f>'E4-Plan rash. -izdat. po izvor.'!R191</f>
        <v>0</v>
      </c>
      <c r="E57" s="298">
        <f>'E4-Plan rash. -izdat. po izvor.'!S191</f>
        <v>0</v>
      </c>
      <c r="F57" s="298">
        <f>'E4-Plan rash. -izdat. po izvor.'!T191</f>
        <v>0</v>
      </c>
      <c r="G57" s="298">
        <f>'E4-Plan rash. -izdat. po izvor.'!U191</f>
        <v>0</v>
      </c>
      <c r="H57" s="298">
        <f>'E4-Plan rash. -izdat. po izvor.'!V191</f>
        <v>0</v>
      </c>
      <c r="I57" s="298">
        <f>'E4-Plan rash. -izdat. po izvor.'!W191</f>
        <v>0</v>
      </c>
      <c r="J57" s="298">
        <f>'E4-Plan rash. -izdat. po izvor.'!X191</f>
        <v>0</v>
      </c>
      <c r="K57" s="298">
        <f>'E4-Plan rash. -izdat. po izvor.'!Y191</f>
        <v>0</v>
      </c>
      <c r="L57" s="298">
        <f>'E4-Plan rash. -izdat. po izvor.'!Z191</f>
        <v>0</v>
      </c>
      <c r="M57" s="298">
        <f>'E4-Plan rash. -izdat. po izvor.'!AA191</f>
        <v>0</v>
      </c>
      <c r="N57" s="298">
        <f>'E4-Plan rash. -izdat. po izvor.'!AB191</f>
        <v>0</v>
      </c>
      <c r="O57" s="298">
        <f>'E4-Plan rash. -izdat. po izvor.'!AC191</f>
        <v>0</v>
      </c>
      <c r="P57" s="298">
        <f>'E4-Plan rash. -izdat. po izvor.'!AD191</f>
        <v>0</v>
      </c>
      <c r="Q57" s="298">
        <f>'E4-Plan rash. -izdat. po izvor.'!AE191</f>
        <v>0</v>
      </c>
      <c r="R57" s="298">
        <f>'E4-Plan rash. -izdat. po izvor.'!AF191</f>
        <v>0</v>
      </c>
      <c r="S57" s="298">
        <f>'E4-Plan rash. -izdat. po izvor.'!AG191</f>
        <v>0</v>
      </c>
      <c r="T57" s="298">
        <f>'E4-Plan rash. -izdat. po izvor.'!AH191</f>
        <v>0</v>
      </c>
      <c r="U57" s="298">
        <f>'E4-Plan rash. -izdat. po izvor.'!AI191</f>
        <v>0</v>
      </c>
      <c r="V57" s="298">
        <f>'E4-Plan rash. -izdat. po izvor.'!AJ191</f>
        <v>0</v>
      </c>
      <c r="W57" s="298">
        <f>'E4-Plan rash. -izdat. po izvor.'!AK191</f>
        <v>0</v>
      </c>
      <c r="X57" s="298">
        <f>'E4-Plan rash. -izdat. po izvor.'!AL191</f>
        <v>0</v>
      </c>
      <c r="Y57" s="298">
        <f>'E4-Plan rash. -izdat. po izvor.'!AM191</f>
        <v>0</v>
      </c>
      <c r="Z57" s="298">
        <f>'E4-Plan rash. -izdat. po izvor.'!AN191</f>
        <v>0</v>
      </c>
    </row>
    <row r="58" spans="1:26" ht="13.2" x14ac:dyDescent="0.25">
      <c r="A58" s="297">
        <v>312</v>
      </c>
      <c r="B58" s="289" t="s">
        <v>25</v>
      </c>
      <c r="C58" s="298">
        <f>'E4-Plan rash. -izdat. po izvor.'!Q193</f>
        <v>0</v>
      </c>
      <c r="D58" s="298">
        <f>'E4-Plan rash. -izdat. po izvor.'!R193</f>
        <v>0</v>
      </c>
      <c r="E58" s="298">
        <f>'E4-Plan rash. -izdat. po izvor.'!S193</f>
        <v>0</v>
      </c>
      <c r="F58" s="298">
        <f>'E4-Plan rash. -izdat. po izvor.'!T193</f>
        <v>0</v>
      </c>
      <c r="G58" s="298">
        <f>'E4-Plan rash. -izdat. po izvor.'!U193</f>
        <v>0</v>
      </c>
      <c r="H58" s="298">
        <f>'E4-Plan rash. -izdat. po izvor.'!V193</f>
        <v>0</v>
      </c>
      <c r="I58" s="298">
        <f>'E4-Plan rash. -izdat. po izvor.'!W193</f>
        <v>0</v>
      </c>
      <c r="J58" s="298">
        <f>'E4-Plan rash. -izdat. po izvor.'!X193</f>
        <v>0</v>
      </c>
      <c r="K58" s="298">
        <f>'E4-Plan rash. -izdat. po izvor.'!Y193</f>
        <v>0</v>
      </c>
      <c r="L58" s="298">
        <f>'E4-Plan rash. -izdat. po izvor.'!Z193</f>
        <v>0</v>
      </c>
      <c r="M58" s="298">
        <f>'E4-Plan rash. -izdat. po izvor.'!AA193</f>
        <v>0</v>
      </c>
      <c r="N58" s="298">
        <f>'E4-Plan rash. -izdat. po izvor.'!AB193</f>
        <v>0</v>
      </c>
      <c r="O58" s="298">
        <f>'E4-Plan rash. -izdat. po izvor.'!AC193</f>
        <v>0</v>
      </c>
      <c r="P58" s="298">
        <f>'E4-Plan rash. -izdat. po izvor.'!AD193</f>
        <v>0</v>
      </c>
      <c r="Q58" s="298">
        <f>'E4-Plan rash. -izdat. po izvor.'!AE193</f>
        <v>0</v>
      </c>
      <c r="R58" s="298">
        <f>'E4-Plan rash. -izdat. po izvor.'!AF193</f>
        <v>0</v>
      </c>
      <c r="S58" s="298">
        <f>'E4-Plan rash. -izdat. po izvor.'!AG193</f>
        <v>0</v>
      </c>
      <c r="T58" s="298">
        <f>'E4-Plan rash. -izdat. po izvor.'!AH193</f>
        <v>0</v>
      </c>
      <c r="U58" s="298">
        <f>'E4-Plan rash. -izdat. po izvor.'!AI193</f>
        <v>0</v>
      </c>
      <c r="V58" s="298">
        <f>'E4-Plan rash. -izdat. po izvor.'!AJ193</f>
        <v>0</v>
      </c>
      <c r="W58" s="298">
        <f>'E4-Plan rash. -izdat. po izvor.'!AK193</f>
        <v>0</v>
      </c>
      <c r="X58" s="298">
        <f>'E4-Plan rash. -izdat. po izvor.'!AL193</f>
        <v>0</v>
      </c>
      <c r="Y58" s="298">
        <f>'E4-Plan rash. -izdat. po izvor.'!AM193</f>
        <v>0</v>
      </c>
      <c r="Z58" s="298">
        <f>'E4-Plan rash. -izdat. po izvor.'!AN193</f>
        <v>0</v>
      </c>
    </row>
    <row r="59" spans="1:26" ht="13.2" x14ac:dyDescent="0.25">
      <c r="A59" s="297">
        <v>313</v>
      </c>
      <c r="B59" s="289" t="s">
        <v>217</v>
      </c>
      <c r="C59" s="298">
        <f>'E4-Plan rash. -izdat. po izvor.'!Q197</f>
        <v>0</v>
      </c>
      <c r="D59" s="298">
        <f>'E4-Plan rash. -izdat. po izvor.'!R197</f>
        <v>0</v>
      </c>
      <c r="E59" s="298">
        <f>'E4-Plan rash. -izdat. po izvor.'!S197</f>
        <v>0</v>
      </c>
      <c r="F59" s="298">
        <f>'E4-Plan rash. -izdat. po izvor.'!T197</f>
        <v>0</v>
      </c>
      <c r="G59" s="298">
        <f>'E4-Plan rash. -izdat. po izvor.'!U197</f>
        <v>0</v>
      </c>
      <c r="H59" s="298">
        <f>'E4-Plan rash. -izdat. po izvor.'!V197</f>
        <v>0</v>
      </c>
      <c r="I59" s="298">
        <f>'E4-Plan rash. -izdat. po izvor.'!W197</f>
        <v>0</v>
      </c>
      <c r="J59" s="298">
        <f>'E4-Plan rash. -izdat. po izvor.'!X197</f>
        <v>0</v>
      </c>
      <c r="K59" s="298">
        <f>'E4-Plan rash. -izdat. po izvor.'!Y197</f>
        <v>0</v>
      </c>
      <c r="L59" s="298">
        <f>'E4-Plan rash. -izdat. po izvor.'!Z197</f>
        <v>0</v>
      </c>
      <c r="M59" s="298">
        <f>'E4-Plan rash. -izdat. po izvor.'!AA197</f>
        <v>0</v>
      </c>
      <c r="N59" s="298">
        <f>'E4-Plan rash. -izdat. po izvor.'!AB197</f>
        <v>0</v>
      </c>
      <c r="O59" s="298">
        <f>'E4-Plan rash. -izdat. po izvor.'!AC197</f>
        <v>0</v>
      </c>
      <c r="P59" s="298">
        <f>'E4-Plan rash. -izdat. po izvor.'!AD197</f>
        <v>0</v>
      </c>
      <c r="Q59" s="298">
        <f>'E4-Plan rash. -izdat. po izvor.'!AE197</f>
        <v>0</v>
      </c>
      <c r="R59" s="298">
        <f>'E4-Plan rash. -izdat. po izvor.'!AF197</f>
        <v>0</v>
      </c>
      <c r="S59" s="298">
        <f>'E4-Plan rash. -izdat. po izvor.'!AG197</f>
        <v>0</v>
      </c>
      <c r="T59" s="298">
        <f>'E4-Plan rash. -izdat. po izvor.'!AH197</f>
        <v>0</v>
      </c>
      <c r="U59" s="298">
        <f>'E4-Plan rash. -izdat. po izvor.'!AI197</f>
        <v>0</v>
      </c>
      <c r="V59" s="298">
        <f>'E4-Plan rash. -izdat. po izvor.'!AJ197</f>
        <v>0</v>
      </c>
      <c r="W59" s="298">
        <f>'E4-Plan rash. -izdat. po izvor.'!AK197</f>
        <v>0</v>
      </c>
      <c r="X59" s="298">
        <f>'E4-Plan rash. -izdat. po izvor.'!AL197</f>
        <v>0</v>
      </c>
      <c r="Y59" s="298">
        <f>'E4-Plan rash. -izdat. po izvor.'!AM197</f>
        <v>0</v>
      </c>
      <c r="Z59" s="298">
        <f>'E4-Plan rash. -izdat. po izvor.'!AN197</f>
        <v>0</v>
      </c>
    </row>
    <row r="60" spans="1:26" ht="13.2" x14ac:dyDescent="0.25">
      <c r="A60" s="297">
        <v>321</v>
      </c>
      <c r="B60" s="289" t="s">
        <v>223</v>
      </c>
      <c r="C60" s="298">
        <f>'E4-Plan rash. -izdat. po izvor.'!Q202</f>
        <v>0</v>
      </c>
      <c r="D60" s="298">
        <f>'E4-Plan rash. -izdat. po izvor.'!R202</f>
        <v>0</v>
      </c>
      <c r="E60" s="298">
        <f>'E4-Plan rash. -izdat. po izvor.'!S202</f>
        <v>0</v>
      </c>
      <c r="F60" s="298">
        <f>'E4-Plan rash. -izdat. po izvor.'!T202</f>
        <v>0</v>
      </c>
      <c r="G60" s="298">
        <f>'E4-Plan rash. -izdat. po izvor.'!U202</f>
        <v>0</v>
      </c>
      <c r="H60" s="298">
        <f>'E4-Plan rash. -izdat. po izvor.'!V202</f>
        <v>0</v>
      </c>
      <c r="I60" s="298">
        <f>'E4-Plan rash. -izdat. po izvor.'!W202</f>
        <v>0</v>
      </c>
      <c r="J60" s="298">
        <f>'E4-Plan rash. -izdat. po izvor.'!X202</f>
        <v>0</v>
      </c>
      <c r="K60" s="298">
        <f>'E4-Plan rash. -izdat. po izvor.'!Y202</f>
        <v>0</v>
      </c>
      <c r="L60" s="298">
        <f>'E4-Plan rash. -izdat. po izvor.'!Z202</f>
        <v>0</v>
      </c>
      <c r="M60" s="298">
        <f>'E4-Plan rash. -izdat. po izvor.'!AA202</f>
        <v>0</v>
      </c>
      <c r="N60" s="298">
        <f>'E4-Plan rash. -izdat. po izvor.'!AB202</f>
        <v>0</v>
      </c>
      <c r="O60" s="298">
        <f>'E4-Plan rash. -izdat. po izvor.'!AC202</f>
        <v>0</v>
      </c>
      <c r="P60" s="298">
        <f>'E4-Plan rash. -izdat. po izvor.'!AD202</f>
        <v>0</v>
      </c>
      <c r="Q60" s="298">
        <f>'E4-Plan rash. -izdat. po izvor.'!AE202</f>
        <v>0</v>
      </c>
      <c r="R60" s="298">
        <f>'E4-Plan rash. -izdat. po izvor.'!AF202</f>
        <v>0</v>
      </c>
      <c r="S60" s="298">
        <f>'E4-Plan rash. -izdat. po izvor.'!AG202</f>
        <v>0</v>
      </c>
      <c r="T60" s="298">
        <f>'E4-Plan rash. -izdat. po izvor.'!AH202</f>
        <v>0</v>
      </c>
      <c r="U60" s="298">
        <f>'E4-Plan rash. -izdat. po izvor.'!AI202</f>
        <v>0</v>
      </c>
      <c r="V60" s="298">
        <f>'E4-Plan rash. -izdat. po izvor.'!AJ202</f>
        <v>0</v>
      </c>
      <c r="W60" s="298">
        <f>'E4-Plan rash. -izdat. po izvor.'!AK202</f>
        <v>0</v>
      </c>
      <c r="X60" s="298">
        <f>'E4-Plan rash. -izdat. po izvor.'!AL202</f>
        <v>0</v>
      </c>
      <c r="Y60" s="298">
        <f>'E4-Plan rash. -izdat. po izvor.'!AM202</f>
        <v>0</v>
      </c>
      <c r="Z60" s="298">
        <f>'E4-Plan rash. -izdat. po izvor.'!AN202</f>
        <v>0</v>
      </c>
    </row>
    <row r="61" spans="1:26" ht="13.2" x14ac:dyDescent="0.25">
      <c r="A61" s="297">
        <v>322</v>
      </c>
      <c r="B61" s="289" t="s">
        <v>230</v>
      </c>
      <c r="C61" s="298">
        <f>'E4-Plan rash. -izdat. po izvor.'!Q204</f>
        <v>0</v>
      </c>
      <c r="D61" s="298">
        <f>'E4-Plan rash. -izdat. po izvor.'!R204</f>
        <v>0</v>
      </c>
      <c r="E61" s="298">
        <f>'E4-Plan rash. -izdat. po izvor.'!S204</f>
        <v>0</v>
      </c>
      <c r="F61" s="298">
        <f>'E4-Plan rash. -izdat. po izvor.'!T204</f>
        <v>0</v>
      </c>
      <c r="G61" s="298">
        <f>'E4-Plan rash. -izdat. po izvor.'!U204</f>
        <v>0</v>
      </c>
      <c r="H61" s="298">
        <f>'E4-Plan rash. -izdat. po izvor.'!V204</f>
        <v>0</v>
      </c>
      <c r="I61" s="298">
        <f>'E4-Plan rash. -izdat. po izvor.'!W204</f>
        <v>0</v>
      </c>
      <c r="J61" s="298">
        <f>'E4-Plan rash. -izdat. po izvor.'!X204</f>
        <v>0</v>
      </c>
      <c r="K61" s="298">
        <f>'E4-Plan rash. -izdat. po izvor.'!Y204</f>
        <v>0</v>
      </c>
      <c r="L61" s="298">
        <f>'E4-Plan rash. -izdat. po izvor.'!Z204</f>
        <v>0</v>
      </c>
      <c r="M61" s="298">
        <f>'E4-Plan rash. -izdat. po izvor.'!AA204</f>
        <v>0</v>
      </c>
      <c r="N61" s="298">
        <f>'E4-Plan rash. -izdat. po izvor.'!AB204</f>
        <v>0</v>
      </c>
      <c r="O61" s="298">
        <f>'E4-Plan rash. -izdat. po izvor.'!AC204</f>
        <v>0</v>
      </c>
      <c r="P61" s="298">
        <f>'E4-Plan rash. -izdat. po izvor.'!AD204</f>
        <v>0</v>
      </c>
      <c r="Q61" s="298">
        <f>'E4-Plan rash. -izdat. po izvor.'!AE204</f>
        <v>0</v>
      </c>
      <c r="R61" s="298">
        <f>'E4-Plan rash. -izdat. po izvor.'!AF204</f>
        <v>0</v>
      </c>
      <c r="S61" s="298">
        <f>'E4-Plan rash. -izdat. po izvor.'!AG204</f>
        <v>0</v>
      </c>
      <c r="T61" s="298">
        <f>'E4-Plan rash. -izdat. po izvor.'!AH204</f>
        <v>0</v>
      </c>
      <c r="U61" s="298">
        <f>'E4-Plan rash. -izdat. po izvor.'!AI204</f>
        <v>0</v>
      </c>
      <c r="V61" s="298">
        <f>'E4-Plan rash. -izdat. po izvor.'!AJ204</f>
        <v>0</v>
      </c>
      <c r="W61" s="298">
        <f>'E4-Plan rash. -izdat. po izvor.'!AK204</f>
        <v>0</v>
      </c>
      <c r="X61" s="298">
        <f>'E4-Plan rash. -izdat. po izvor.'!AL204</f>
        <v>0</v>
      </c>
      <c r="Y61" s="298">
        <f>'E4-Plan rash. -izdat. po izvor.'!AM204</f>
        <v>0</v>
      </c>
      <c r="Z61" s="298">
        <f>'E4-Plan rash. -izdat. po izvor.'!AN204</f>
        <v>0</v>
      </c>
    </row>
    <row r="62" spans="1:26" ht="13.2" x14ac:dyDescent="0.25">
      <c r="A62" s="299">
        <v>323</v>
      </c>
      <c r="B62" s="300" t="s">
        <v>47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2"/>
      <c r="P62" s="302"/>
      <c r="Q62" s="302"/>
      <c r="R62" s="303"/>
      <c r="S62" s="303"/>
      <c r="T62" s="303"/>
      <c r="U62" s="303"/>
      <c r="V62" s="303"/>
      <c r="W62" s="303"/>
      <c r="X62" s="303"/>
      <c r="Y62" s="303"/>
      <c r="Z62" s="303"/>
    </row>
    <row r="63" spans="1:26" ht="26.4" x14ac:dyDescent="0.25">
      <c r="A63" s="291" t="s">
        <v>20</v>
      </c>
      <c r="B63" s="292" t="s">
        <v>74</v>
      </c>
      <c r="C63" s="429">
        <f>'E4-Plan rash. -izdat. po izvor.'!Q205</f>
        <v>1615600</v>
      </c>
      <c r="D63" s="429">
        <f>'E4-Plan rash. -izdat. po izvor.'!R205</f>
        <v>0</v>
      </c>
      <c r="E63" s="429">
        <f>'E4-Plan rash. -izdat. po izvor.'!S205</f>
        <v>1500000</v>
      </c>
      <c r="F63" s="429">
        <f>'E4-Plan rash. -izdat. po izvor.'!T205</f>
        <v>0</v>
      </c>
      <c r="G63" s="429">
        <f>'E4-Plan rash. -izdat. po izvor.'!U205</f>
        <v>0</v>
      </c>
      <c r="H63" s="429">
        <f>'E4-Plan rash. -izdat. po izvor.'!V205</f>
        <v>0</v>
      </c>
      <c r="I63" s="429">
        <f>'E4-Plan rash. -izdat. po izvor.'!W205</f>
        <v>0</v>
      </c>
      <c r="J63" s="429">
        <f>'E4-Plan rash. -izdat. po izvor.'!X205</f>
        <v>0</v>
      </c>
      <c r="K63" s="429">
        <f>'E4-Plan rash. -izdat. po izvor.'!Y205</f>
        <v>0</v>
      </c>
      <c r="L63" s="429">
        <f>'E4-Plan rash. -izdat. po izvor.'!Z205</f>
        <v>115600</v>
      </c>
      <c r="M63" s="429">
        <f>'E4-Plan rash. -izdat. po izvor.'!AA205</f>
        <v>0</v>
      </c>
      <c r="N63" s="429">
        <f>'E4-Plan rash. -izdat. po izvor.'!AB205</f>
        <v>0</v>
      </c>
      <c r="O63" s="429">
        <f>'E4-Plan rash. -izdat. po izvor.'!AC205</f>
        <v>4849258</v>
      </c>
      <c r="P63" s="429">
        <f>'E4-Plan rash. -izdat. po izvor.'!AD205</f>
        <v>0</v>
      </c>
      <c r="Q63" s="429">
        <f>'E4-Plan rash. -izdat. po izvor.'!AE205</f>
        <v>4733658</v>
      </c>
      <c r="R63" s="429">
        <f>'E4-Plan rash. -izdat. po izvor.'!AF205</f>
        <v>0</v>
      </c>
      <c r="S63" s="429">
        <f>'E4-Plan rash. -izdat. po izvor.'!AG205</f>
        <v>0</v>
      </c>
      <c r="T63" s="429">
        <f>'E4-Plan rash. -izdat. po izvor.'!AH205</f>
        <v>0</v>
      </c>
      <c r="U63" s="429">
        <f>'E4-Plan rash. -izdat. po izvor.'!AI205</f>
        <v>0</v>
      </c>
      <c r="V63" s="429">
        <f>'E4-Plan rash. -izdat. po izvor.'!AJ205</f>
        <v>0</v>
      </c>
      <c r="W63" s="429">
        <f>'E4-Plan rash. -izdat. po izvor.'!AK205</f>
        <v>0</v>
      </c>
      <c r="X63" s="429">
        <f>'E4-Plan rash. -izdat. po izvor.'!AL205</f>
        <v>115600</v>
      </c>
      <c r="Y63" s="429">
        <f>'E4-Plan rash. -izdat. po izvor.'!AM205</f>
        <v>0</v>
      </c>
      <c r="Z63" s="429">
        <f>'E4-Plan rash. -izdat. po izvor.'!AN205</f>
        <v>0</v>
      </c>
    </row>
    <row r="64" spans="1:26" ht="13.2" x14ac:dyDescent="0.25">
      <c r="A64" s="294" t="s">
        <v>75</v>
      </c>
      <c r="B64" s="295" t="s">
        <v>88</v>
      </c>
      <c r="C64" s="430">
        <f>'E4-Plan rash. -izdat. po izvor.'!Q206</f>
        <v>1615600</v>
      </c>
      <c r="D64" s="430">
        <f>'E4-Plan rash. -izdat. po izvor.'!R206</f>
        <v>0</v>
      </c>
      <c r="E64" s="430">
        <f>'E4-Plan rash. -izdat. po izvor.'!S206</f>
        <v>1500000</v>
      </c>
      <c r="F64" s="430">
        <f>'E4-Plan rash. -izdat. po izvor.'!T206</f>
        <v>0</v>
      </c>
      <c r="G64" s="430">
        <f>'E4-Plan rash. -izdat. po izvor.'!U206</f>
        <v>0</v>
      </c>
      <c r="H64" s="430">
        <f>'E4-Plan rash. -izdat. po izvor.'!V206</f>
        <v>0</v>
      </c>
      <c r="I64" s="430">
        <f>'E4-Plan rash. -izdat. po izvor.'!W206</f>
        <v>0</v>
      </c>
      <c r="J64" s="430">
        <f>'E4-Plan rash. -izdat. po izvor.'!X206</f>
        <v>0</v>
      </c>
      <c r="K64" s="430">
        <f>'E4-Plan rash. -izdat. po izvor.'!Y206</f>
        <v>0</v>
      </c>
      <c r="L64" s="430">
        <f>'E4-Plan rash. -izdat. po izvor.'!Z206</f>
        <v>115600</v>
      </c>
      <c r="M64" s="430">
        <f>'E4-Plan rash. -izdat. po izvor.'!AA206</f>
        <v>0</v>
      </c>
      <c r="N64" s="430">
        <f>'E4-Plan rash. -izdat. po izvor.'!AB206</f>
        <v>0</v>
      </c>
      <c r="O64" s="430">
        <f>'E4-Plan rash. -izdat. po izvor.'!AC206</f>
        <v>4849258</v>
      </c>
      <c r="P64" s="430">
        <f>'E4-Plan rash. -izdat. po izvor.'!AD206</f>
        <v>0</v>
      </c>
      <c r="Q64" s="430">
        <f>'E4-Plan rash. -izdat. po izvor.'!AE206</f>
        <v>4733658</v>
      </c>
      <c r="R64" s="430">
        <f>'E4-Plan rash. -izdat. po izvor.'!AF206</f>
        <v>0</v>
      </c>
      <c r="S64" s="430">
        <f>'E4-Plan rash. -izdat. po izvor.'!AG206</f>
        <v>0</v>
      </c>
      <c r="T64" s="430">
        <f>'E4-Plan rash. -izdat. po izvor.'!AH206</f>
        <v>0</v>
      </c>
      <c r="U64" s="430">
        <f>'E4-Plan rash. -izdat. po izvor.'!AI206</f>
        <v>0</v>
      </c>
      <c r="V64" s="430">
        <f>'E4-Plan rash. -izdat. po izvor.'!AJ206</f>
        <v>0</v>
      </c>
      <c r="W64" s="430">
        <f>'E4-Plan rash. -izdat. po izvor.'!AK206</f>
        <v>0</v>
      </c>
      <c r="X64" s="430">
        <f>'E4-Plan rash. -izdat. po izvor.'!AL206</f>
        <v>115600</v>
      </c>
      <c r="Y64" s="430">
        <f>'E4-Plan rash. -izdat. po izvor.'!AM206</f>
        <v>0</v>
      </c>
      <c r="Z64" s="430">
        <f>'E4-Plan rash. -izdat. po izvor.'!AN206</f>
        <v>0</v>
      </c>
    </row>
    <row r="65" spans="1:26" ht="26.4" x14ac:dyDescent="0.25">
      <c r="A65" s="297">
        <v>322</v>
      </c>
      <c r="B65" s="289" t="s">
        <v>387</v>
      </c>
      <c r="C65" s="298">
        <f>'E4-Plan rash. -izdat. po izvor.'!Q210</f>
        <v>410000</v>
      </c>
      <c r="D65" s="298">
        <f>'E4-Plan rash. -izdat. po izvor.'!R210</f>
        <v>0</v>
      </c>
      <c r="E65" s="298">
        <f>'E4-Plan rash. -izdat. po izvor.'!S210</f>
        <v>410000</v>
      </c>
      <c r="F65" s="298">
        <f>'E4-Plan rash. -izdat. po izvor.'!T210</f>
        <v>0</v>
      </c>
      <c r="G65" s="298">
        <f>'E4-Plan rash. -izdat. po izvor.'!U210</f>
        <v>0</v>
      </c>
      <c r="H65" s="298">
        <f>'E4-Plan rash. -izdat. po izvor.'!V210</f>
        <v>0</v>
      </c>
      <c r="I65" s="298">
        <f>'E4-Plan rash. -izdat. po izvor.'!W210</f>
        <v>0</v>
      </c>
      <c r="J65" s="298">
        <f>'E4-Plan rash. -izdat. po izvor.'!X210</f>
        <v>0</v>
      </c>
      <c r="K65" s="298">
        <f>'E4-Plan rash. -izdat. po izvor.'!Y210</f>
        <v>0</v>
      </c>
      <c r="L65" s="298">
        <f>'E4-Plan rash. -izdat. po izvor.'!Z210</f>
        <v>0</v>
      </c>
      <c r="M65" s="298">
        <f>'E4-Plan rash. -izdat. po izvor.'!AA210</f>
        <v>0</v>
      </c>
      <c r="N65" s="298">
        <f>'E4-Plan rash. -izdat. po izvor.'!AB210</f>
        <v>0</v>
      </c>
      <c r="O65" s="298">
        <f>'E4-Plan rash. -izdat. po izvor.'!AC210</f>
        <v>510000</v>
      </c>
      <c r="P65" s="298">
        <f>'E4-Plan rash. -izdat. po izvor.'!AD210</f>
        <v>0</v>
      </c>
      <c r="Q65" s="298">
        <f>'E4-Plan rash. -izdat. po izvor.'!AE210</f>
        <v>510000</v>
      </c>
      <c r="R65" s="298">
        <f>'E4-Plan rash. -izdat. po izvor.'!AF210</f>
        <v>0</v>
      </c>
      <c r="S65" s="298">
        <f>'E4-Plan rash. -izdat. po izvor.'!AG210</f>
        <v>0</v>
      </c>
      <c r="T65" s="298">
        <f>'E4-Plan rash. -izdat. po izvor.'!AH210</f>
        <v>0</v>
      </c>
      <c r="U65" s="298">
        <f>'E4-Plan rash. -izdat. po izvor.'!AI210</f>
        <v>0</v>
      </c>
      <c r="V65" s="298">
        <f>'E4-Plan rash. -izdat. po izvor.'!AJ210</f>
        <v>0</v>
      </c>
      <c r="W65" s="298">
        <f>'E4-Plan rash. -izdat. po izvor.'!AK210</f>
        <v>0</v>
      </c>
      <c r="X65" s="298">
        <f>'E4-Plan rash. -izdat. po izvor.'!AL210</f>
        <v>0</v>
      </c>
      <c r="Y65" s="298">
        <f>'E4-Plan rash. -izdat. po izvor.'!AM210</f>
        <v>0</v>
      </c>
      <c r="Z65" s="298">
        <f>'E4-Plan rash. -izdat. po izvor.'!AN210</f>
        <v>0</v>
      </c>
    </row>
    <row r="66" spans="1:26" ht="26.4" x14ac:dyDescent="0.25">
      <c r="A66" s="297">
        <v>323</v>
      </c>
      <c r="B66" s="289" t="s">
        <v>388</v>
      </c>
      <c r="C66" s="298">
        <f>'E4-Plan rash. -izdat. po izvor.'!Q213</f>
        <v>905600</v>
      </c>
      <c r="D66" s="298">
        <f>'E4-Plan rash. -izdat. po izvor.'!R213</f>
        <v>0</v>
      </c>
      <c r="E66" s="298">
        <f>'E4-Plan rash. -izdat. po izvor.'!S213</f>
        <v>790000</v>
      </c>
      <c r="F66" s="298">
        <f>'E4-Plan rash. -izdat. po izvor.'!T213</f>
        <v>0</v>
      </c>
      <c r="G66" s="298">
        <f>'E4-Plan rash. -izdat. po izvor.'!U213</f>
        <v>0</v>
      </c>
      <c r="H66" s="298">
        <f>'E4-Plan rash. -izdat. po izvor.'!V213</f>
        <v>0</v>
      </c>
      <c r="I66" s="298">
        <f>'E4-Plan rash. -izdat. po izvor.'!W213</f>
        <v>0</v>
      </c>
      <c r="J66" s="298">
        <f>'E4-Plan rash. -izdat. po izvor.'!X213</f>
        <v>0</v>
      </c>
      <c r="K66" s="298">
        <f>'E4-Plan rash. -izdat. po izvor.'!Y213</f>
        <v>0</v>
      </c>
      <c r="L66" s="298">
        <f>'E4-Plan rash. -izdat. po izvor.'!Z213</f>
        <v>115600</v>
      </c>
      <c r="M66" s="298">
        <f>'E4-Plan rash. -izdat. po izvor.'!AA213</f>
        <v>0</v>
      </c>
      <c r="N66" s="298">
        <f>'E4-Plan rash. -izdat. po izvor.'!AB213</f>
        <v>0</v>
      </c>
      <c r="O66" s="298">
        <f>'E4-Plan rash. -izdat. po izvor.'!AC213</f>
        <v>939600</v>
      </c>
      <c r="P66" s="298">
        <f>'E4-Plan rash. -izdat. po izvor.'!AD213</f>
        <v>0</v>
      </c>
      <c r="Q66" s="298">
        <f>'E4-Plan rash. -izdat. po izvor.'!AE213</f>
        <v>824000</v>
      </c>
      <c r="R66" s="298">
        <f>'E4-Plan rash. -izdat. po izvor.'!AF213</f>
        <v>0</v>
      </c>
      <c r="S66" s="298">
        <f>'E4-Plan rash. -izdat. po izvor.'!AG213</f>
        <v>0</v>
      </c>
      <c r="T66" s="298">
        <f>'E4-Plan rash. -izdat. po izvor.'!AH213</f>
        <v>0</v>
      </c>
      <c r="U66" s="298">
        <f>'E4-Plan rash. -izdat. po izvor.'!AI213</f>
        <v>0</v>
      </c>
      <c r="V66" s="298">
        <f>'E4-Plan rash. -izdat. po izvor.'!AJ213</f>
        <v>0</v>
      </c>
      <c r="W66" s="298">
        <f>'E4-Plan rash. -izdat. po izvor.'!AK213</f>
        <v>0</v>
      </c>
      <c r="X66" s="298">
        <f>'E4-Plan rash. -izdat. po izvor.'!AL213</f>
        <v>115600</v>
      </c>
      <c r="Y66" s="298">
        <f>'E4-Plan rash. -izdat. po izvor.'!AM213</f>
        <v>0</v>
      </c>
      <c r="Z66" s="298">
        <f>'E4-Plan rash. -izdat. po izvor.'!AN213</f>
        <v>0</v>
      </c>
    </row>
    <row r="67" spans="1:26" ht="13.2" x14ac:dyDescent="0.25">
      <c r="A67" s="297">
        <v>32</v>
      </c>
      <c r="B67" s="289"/>
      <c r="C67" s="298">
        <f>SUM(D67:N67)</f>
        <v>1315600</v>
      </c>
      <c r="D67" s="298">
        <f>SUM(D65:D66)</f>
        <v>0</v>
      </c>
      <c r="E67" s="298">
        <f t="shared" ref="E67:N67" si="82">SUM(E65:E66)</f>
        <v>1200000</v>
      </c>
      <c r="F67" s="298">
        <f t="shared" si="82"/>
        <v>0</v>
      </c>
      <c r="G67" s="298">
        <f t="shared" si="82"/>
        <v>0</v>
      </c>
      <c r="H67" s="298">
        <f t="shared" si="82"/>
        <v>0</v>
      </c>
      <c r="I67" s="298">
        <f t="shared" si="82"/>
        <v>0</v>
      </c>
      <c r="J67" s="298">
        <f t="shared" si="82"/>
        <v>0</v>
      </c>
      <c r="K67" s="298">
        <f t="shared" si="82"/>
        <v>0</v>
      </c>
      <c r="L67" s="298">
        <f t="shared" si="82"/>
        <v>115600</v>
      </c>
      <c r="M67" s="298">
        <f t="shared" si="82"/>
        <v>0</v>
      </c>
      <c r="N67" s="298">
        <f t="shared" si="82"/>
        <v>0</v>
      </c>
      <c r="O67" s="298">
        <f>SUM(P67:Z67)</f>
        <v>1449600</v>
      </c>
      <c r="P67" s="298">
        <f>SUM(P65:P66)</f>
        <v>0</v>
      </c>
      <c r="Q67" s="298">
        <f t="shared" ref="Q67" si="83">SUM(Q65:Q66)</f>
        <v>1334000</v>
      </c>
      <c r="R67" s="298">
        <f t="shared" ref="R67" si="84">SUM(R65:R66)</f>
        <v>0</v>
      </c>
      <c r="S67" s="298">
        <f t="shared" ref="S67" si="85">SUM(S65:S66)</f>
        <v>0</v>
      </c>
      <c r="T67" s="298">
        <f t="shared" ref="T67" si="86">SUM(T65:T66)</f>
        <v>0</v>
      </c>
      <c r="U67" s="298">
        <f t="shared" ref="U67" si="87">SUM(U65:U66)</f>
        <v>0</v>
      </c>
      <c r="V67" s="298">
        <f t="shared" ref="V67" si="88">SUM(V65:V66)</f>
        <v>0</v>
      </c>
      <c r="W67" s="298">
        <f t="shared" ref="W67" si="89">SUM(W65:W66)</f>
        <v>0</v>
      </c>
      <c r="X67" s="298">
        <f t="shared" ref="X67" si="90">SUM(X65:X66)</f>
        <v>115600</v>
      </c>
      <c r="Y67" s="298">
        <f t="shared" ref="Y67" si="91">SUM(Y65:Y66)</f>
        <v>0</v>
      </c>
      <c r="Z67" s="298">
        <f t="shared" ref="Z67" si="92">SUM(Z65:Z66)</f>
        <v>0</v>
      </c>
    </row>
    <row r="68" spans="1:26" ht="13.2" x14ac:dyDescent="0.25">
      <c r="A68" s="297">
        <v>412</v>
      </c>
      <c r="B68" s="289" t="s">
        <v>77</v>
      </c>
      <c r="C68" s="298">
        <f>'E4-Plan rash. -izdat. po izvor.'!Q216</f>
        <v>0</v>
      </c>
      <c r="D68" s="298">
        <f>'E4-Plan rash. -izdat. po izvor.'!R216</f>
        <v>0</v>
      </c>
      <c r="E68" s="298">
        <f>'E4-Plan rash. -izdat. po izvor.'!S216</f>
        <v>0</v>
      </c>
      <c r="F68" s="298">
        <f>'E4-Plan rash. -izdat. po izvor.'!T216</f>
        <v>0</v>
      </c>
      <c r="G68" s="298">
        <f>'E4-Plan rash. -izdat. po izvor.'!U216</f>
        <v>0</v>
      </c>
      <c r="H68" s="298">
        <f>'E4-Plan rash. -izdat. po izvor.'!V216</f>
        <v>0</v>
      </c>
      <c r="I68" s="298">
        <f>'E4-Plan rash. -izdat. po izvor.'!W216</f>
        <v>0</v>
      </c>
      <c r="J68" s="298">
        <f>'E4-Plan rash. -izdat. po izvor.'!X216</f>
        <v>0</v>
      </c>
      <c r="K68" s="298">
        <f>'E4-Plan rash. -izdat. po izvor.'!Y216</f>
        <v>0</v>
      </c>
      <c r="L68" s="298">
        <f>'E4-Plan rash. -izdat. po izvor.'!Z216</f>
        <v>0</v>
      </c>
      <c r="M68" s="298">
        <f>'E4-Plan rash. -izdat. po izvor.'!AA216</f>
        <v>0</v>
      </c>
      <c r="N68" s="298">
        <f>'E4-Plan rash. -izdat. po izvor.'!AB216</f>
        <v>0</v>
      </c>
      <c r="O68" s="298">
        <f>'E4-Plan rash. -izdat. po izvor.'!AC216</f>
        <v>0</v>
      </c>
      <c r="P68" s="298">
        <f>'E4-Plan rash. -izdat. po izvor.'!AD216</f>
        <v>0</v>
      </c>
      <c r="Q68" s="298">
        <f>'E4-Plan rash. -izdat. po izvor.'!AE216</f>
        <v>0</v>
      </c>
      <c r="R68" s="298">
        <f>'E4-Plan rash. -izdat. po izvor.'!AF216</f>
        <v>0</v>
      </c>
      <c r="S68" s="298">
        <f>'E4-Plan rash. -izdat. po izvor.'!AG216</f>
        <v>0</v>
      </c>
      <c r="T68" s="298">
        <f>'E4-Plan rash. -izdat. po izvor.'!AH216</f>
        <v>0</v>
      </c>
      <c r="U68" s="298">
        <f>'E4-Plan rash. -izdat. po izvor.'!AI216</f>
        <v>0</v>
      </c>
      <c r="V68" s="298">
        <f>'E4-Plan rash. -izdat. po izvor.'!AJ216</f>
        <v>0</v>
      </c>
      <c r="W68" s="298">
        <f>'E4-Plan rash. -izdat. po izvor.'!AK216</f>
        <v>0</v>
      </c>
      <c r="X68" s="298">
        <f>'E4-Plan rash. -izdat. po izvor.'!AL216</f>
        <v>0</v>
      </c>
      <c r="Y68" s="298">
        <f>'E4-Plan rash. -izdat. po izvor.'!AM216</f>
        <v>0</v>
      </c>
      <c r="Z68" s="298">
        <f>'E4-Plan rash. -izdat. po izvor.'!AN216</f>
        <v>0</v>
      </c>
    </row>
    <row r="69" spans="1:26" ht="13.2" x14ac:dyDescent="0.25">
      <c r="A69" s="297">
        <v>422</v>
      </c>
      <c r="B69" s="289" t="s">
        <v>316</v>
      </c>
      <c r="C69" s="298">
        <f>'E4-Plan rash. -izdat. po izvor.'!Q223</f>
        <v>300000</v>
      </c>
      <c r="D69" s="298">
        <f>'E4-Plan rash. -izdat. po izvor.'!R223</f>
        <v>0</v>
      </c>
      <c r="E69" s="298">
        <f>'E4-Plan rash. -izdat. po izvor.'!S223</f>
        <v>300000</v>
      </c>
      <c r="F69" s="298">
        <f>'E4-Plan rash. -izdat. po izvor.'!T223</f>
        <v>0</v>
      </c>
      <c r="G69" s="298">
        <f>'E4-Plan rash. -izdat. po izvor.'!U223</f>
        <v>0</v>
      </c>
      <c r="H69" s="298">
        <f>'E4-Plan rash. -izdat. po izvor.'!V223</f>
        <v>0</v>
      </c>
      <c r="I69" s="298">
        <f>'E4-Plan rash. -izdat. po izvor.'!W223</f>
        <v>0</v>
      </c>
      <c r="J69" s="298">
        <f>'E4-Plan rash. -izdat. po izvor.'!X223</f>
        <v>0</v>
      </c>
      <c r="K69" s="298">
        <f>'E4-Plan rash. -izdat. po izvor.'!Y223</f>
        <v>0</v>
      </c>
      <c r="L69" s="298">
        <f>'E4-Plan rash. -izdat. po izvor.'!Z223</f>
        <v>0</v>
      </c>
      <c r="M69" s="298">
        <f>'E4-Plan rash. -izdat. po izvor.'!AA223</f>
        <v>0</v>
      </c>
      <c r="N69" s="298">
        <f>'E4-Plan rash. -izdat. po izvor.'!AB223</f>
        <v>0</v>
      </c>
      <c r="O69" s="298">
        <f>'E4-Plan rash. -izdat. po izvor.'!AC223</f>
        <v>599658</v>
      </c>
      <c r="P69" s="298">
        <f>'E4-Plan rash. -izdat. po izvor.'!AD223</f>
        <v>0</v>
      </c>
      <c r="Q69" s="298">
        <f>'E4-Plan rash. -izdat. po izvor.'!AE223</f>
        <v>599658</v>
      </c>
      <c r="R69" s="298">
        <f>'E4-Plan rash. -izdat. po izvor.'!AF223</f>
        <v>0</v>
      </c>
      <c r="S69" s="298">
        <f>'E4-Plan rash. -izdat. po izvor.'!AG223</f>
        <v>0</v>
      </c>
      <c r="T69" s="298">
        <f>'E4-Plan rash. -izdat. po izvor.'!AH223</f>
        <v>0</v>
      </c>
      <c r="U69" s="298">
        <f>'E4-Plan rash. -izdat. po izvor.'!AI223</f>
        <v>0</v>
      </c>
      <c r="V69" s="298">
        <f>'E4-Plan rash. -izdat. po izvor.'!AJ223</f>
        <v>0</v>
      </c>
      <c r="W69" s="298">
        <f>'E4-Plan rash. -izdat. po izvor.'!AK223</f>
        <v>0</v>
      </c>
      <c r="X69" s="298">
        <f>'E4-Plan rash. -izdat. po izvor.'!AL223</f>
        <v>0</v>
      </c>
      <c r="Y69" s="298">
        <f>'E4-Plan rash. -izdat. po izvor.'!AM223</f>
        <v>0</v>
      </c>
      <c r="Z69" s="298">
        <f>'E4-Plan rash. -izdat. po izvor.'!AN223</f>
        <v>0</v>
      </c>
    </row>
    <row r="70" spans="1:26" ht="13.2" x14ac:dyDescent="0.25">
      <c r="A70" s="297">
        <v>423</v>
      </c>
      <c r="B70" s="289" t="s">
        <v>84</v>
      </c>
      <c r="C70" s="298">
        <f>'E4-Plan rash. -izdat. po izvor.'!Q225</f>
        <v>0</v>
      </c>
      <c r="D70" s="298">
        <f>'E4-Plan rash. -izdat. po izvor.'!R225</f>
        <v>0</v>
      </c>
      <c r="E70" s="298">
        <f>'E4-Plan rash. -izdat. po izvor.'!S225</f>
        <v>0</v>
      </c>
      <c r="F70" s="298">
        <f>'E4-Plan rash. -izdat. po izvor.'!T225</f>
        <v>0</v>
      </c>
      <c r="G70" s="298">
        <f>'E4-Plan rash. -izdat. po izvor.'!U225</f>
        <v>0</v>
      </c>
      <c r="H70" s="298">
        <f>'E4-Plan rash. -izdat. po izvor.'!V225</f>
        <v>0</v>
      </c>
      <c r="I70" s="298">
        <f>'E4-Plan rash. -izdat. po izvor.'!W225</f>
        <v>0</v>
      </c>
      <c r="J70" s="298">
        <f>'E4-Plan rash. -izdat. po izvor.'!X225</f>
        <v>0</v>
      </c>
      <c r="K70" s="298">
        <f>'E4-Plan rash. -izdat. po izvor.'!Y225</f>
        <v>0</v>
      </c>
      <c r="L70" s="298">
        <f>'E4-Plan rash. -izdat. po izvor.'!Z225</f>
        <v>0</v>
      </c>
      <c r="M70" s="298">
        <f>'E4-Plan rash. -izdat. po izvor.'!AA225</f>
        <v>0</v>
      </c>
      <c r="N70" s="298">
        <f>'E4-Plan rash. -izdat. po izvor.'!AB225</f>
        <v>0</v>
      </c>
      <c r="O70" s="298">
        <f>'E4-Plan rash. -izdat. po izvor.'!AC225</f>
        <v>2800000</v>
      </c>
      <c r="P70" s="298">
        <f>'E4-Plan rash. -izdat. po izvor.'!AD225</f>
        <v>0</v>
      </c>
      <c r="Q70" s="298">
        <f>'E4-Plan rash. -izdat. po izvor.'!AE225</f>
        <v>2800000</v>
      </c>
      <c r="R70" s="298">
        <f>'E4-Plan rash. -izdat. po izvor.'!AF225</f>
        <v>0</v>
      </c>
      <c r="S70" s="298">
        <f>'E4-Plan rash. -izdat. po izvor.'!AG225</f>
        <v>0</v>
      </c>
      <c r="T70" s="298">
        <f>'E4-Plan rash. -izdat. po izvor.'!AH225</f>
        <v>0</v>
      </c>
      <c r="U70" s="298">
        <f>'E4-Plan rash. -izdat. po izvor.'!AI225</f>
        <v>0</v>
      </c>
      <c r="V70" s="298">
        <f>'E4-Plan rash. -izdat. po izvor.'!AJ225</f>
        <v>0</v>
      </c>
      <c r="W70" s="298">
        <f>'E4-Plan rash. -izdat. po izvor.'!AK225</f>
        <v>0</v>
      </c>
      <c r="X70" s="298">
        <f>'E4-Plan rash. -izdat. po izvor.'!AL225</f>
        <v>0</v>
      </c>
      <c r="Y70" s="298">
        <f>'E4-Plan rash. -izdat. po izvor.'!AM225</f>
        <v>0</v>
      </c>
      <c r="Z70" s="298">
        <f>'E4-Plan rash. -izdat. po izvor.'!AN225</f>
        <v>0</v>
      </c>
    </row>
    <row r="71" spans="1:26" ht="13.2" x14ac:dyDescent="0.25">
      <c r="A71" s="297">
        <v>426</v>
      </c>
      <c r="B71" s="289" t="s">
        <v>339</v>
      </c>
      <c r="C71" s="298">
        <f>'E4-Plan rash. -izdat. po izvor.'!Q228</f>
        <v>0</v>
      </c>
      <c r="D71" s="298">
        <f>'E4-Plan rash. -izdat. po izvor.'!R228</f>
        <v>0</v>
      </c>
      <c r="E71" s="298">
        <f>'E4-Plan rash. -izdat. po izvor.'!S228</f>
        <v>0</v>
      </c>
      <c r="F71" s="298">
        <f>'E4-Plan rash. -izdat. po izvor.'!T228</f>
        <v>0</v>
      </c>
      <c r="G71" s="298">
        <f>'E4-Plan rash. -izdat. po izvor.'!U228</f>
        <v>0</v>
      </c>
      <c r="H71" s="298">
        <f>'E4-Plan rash. -izdat. po izvor.'!V228</f>
        <v>0</v>
      </c>
      <c r="I71" s="298">
        <f>'E4-Plan rash. -izdat. po izvor.'!W228</f>
        <v>0</v>
      </c>
      <c r="J71" s="298">
        <f>'E4-Plan rash. -izdat. po izvor.'!X228</f>
        <v>0</v>
      </c>
      <c r="K71" s="298">
        <f>'E4-Plan rash. -izdat. po izvor.'!Y228</f>
        <v>0</v>
      </c>
      <c r="L71" s="298">
        <f>'E4-Plan rash. -izdat. po izvor.'!Z228</f>
        <v>0</v>
      </c>
      <c r="M71" s="298">
        <f>'E4-Plan rash. -izdat. po izvor.'!AA228</f>
        <v>0</v>
      </c>
      <c r="N71" s="298">
        <f>'E4-Plan rash. -izdat. po izvor.'!AB228</f>
        <v>0</v>
      </c>
      <c r="O71" s="298">
        <f>'E4-Plan rash. -izdat. po izvor.'!AC228</f>
        <v>0</v>
      </c>
      <c r="P71" s="298">
        <f>'E4-Plan rash. -izdat. po izvor.'!AD228</f>
        <v>0</v>
      </c>
      <c r="Q71" s="298">
        <f>'E4-Plan rash. -izdat. po izvor.'!AE228</f>
        <v>0</v>
      </c>
      <c r="R71" s="298">
        <f>'E4-Plan rash. -izdat. po izvor.'!AF228</f>
        <v>0</v>
      </c>
      <c r="S71" s="298">
        <f>'E4-Plan rash. -izdat. po izvor.'!AG228</f>
        <v>0</v>
      </c>
      <c r="T71" s="298">
        <f>'E4-Plan rash. -izdat. po izvor.'!AH228</f>
        <v>0</v>
      </c>
      <c r="U71" s="298">
        <f>'E4-Plan rash. -izdat. po izvor.'!AI228</f>
        <v>0</v>
      </c>
      <c r="V71" s="298">
        <f>'E4-Plan rash. -izdat. po izvor.'!AJ228</f>
        <v>0</v>
      </c>
      <c r="W71" s="298">
        <f>'E4-Plan rash. -izdat. po izvor.'!AK228</f>
        <v>0</v>
      </c>
      <c r="X71" s="298">
        <f>'E4-Plan rash. -izdat. po izvor.'!AL228</f>
        <v>0</v>
      </c>
      <c r="Y71" s="298">
        <f>'E4-Plan rash. -izdat. po izvor.'!AM228</f>
        <v>0</v>
      </c>
      <c r="Z71" s="298">
        <f>'E4-Plan rash. -izdat. po izvor.'!AN228</f>
        <v>0</v>
      </c>
    </row>
    <row r="72" spans="1:26" ht="13.2" x14ac:dyDescent="0.25">
      <c r="A72" s="297">
        <v>42</v>
      </c>
      <c r="B72" s="289"/>
      <c r="C72" s="298">
        <f>SUM(D72:N72)</f>
        <v>300000</v>
      </c>
      <c r="D72" s="298">
        <f>SUM(D69:D71)</f>
        <v>0</v>
      </c>
      <c r="E72" s="298">
        <f t="shared" ref="E72:N72" si="93">SUM(E69:E71)</f>
        <v>300000</v>
      </c>
      <c r="F72" s="298">
        <f t="shared" si="93"/>
        <v>0</v>
      </c>
      <c r="G72" s="298">
        <f t="shared" si="93"/>
        <v>0</v>
      </c>
      <c r="H72" s="298">
        <f t="shared" si="93"/>
        <v>0</v>
      </c>
      <c r="I72" s="298">
        <f t="shared" si="93"/>
        <v>0</v>
      </c>
      <c r="J72" s="298">
        <f t="shared" si="93"/>
        <v>0</v>
      </c>
      <c r="K72" s="298">
        <f t="shared" si="93"/>
        <v>0</v>
      </c>
      <c r="L72" s="298">
        <f t="shared" si="93"/>
        <v>0</v>
      </c>
      <c r="M72" s="298">
        <f t="shared" si="93"/>
        <v>0</v>
      </c>
      <c r="N72" s="298">
        <f t="shared" si="93"/>
        <v>0</v>
      </c>
      <c r="O72" s="298">
        <f>SUM(P72:Z72)</f>
        <v>3399658</v>
      </c>
      <c r="P72" s="298">
        <f>SUM(P69:P71)</f>
        <v>0</v>
      </c>
      <c r="Q72" s="298">
        <f t="shared" ref="Q72" si="94">SUM(Q69:Q71)</f>
        <v>3399658</v>
      </c>
      <c r="R72" s="298">
        <f t="shared" ref="R72" si="95">SUM(R69:R71)</f>
        <v>0</v>
      </c>
      <c r="S72" s="298">
        <f t="shared" ref="S72" si="96">SUM(S69:S71)</f>
        <v>0</v>
      </c>
      <c r="T72" s="298">
        <f t="shared" ref="T72" si="97">SUM(T69:T71)</f>
        <v>0</v>
      </c>
      <c r="U72" s="298">
        <f t="shared" ref="U72" si="98">SUM(U69:U71)</f>
        <v>0</v>
      </c>
      <c r="V72" s="298">
        <f t="shared" ref="V72" si="99">SUM(V69:V71)</f>
        <v>0</v>
      </c>
      <c r="W72" s="298">
        <f t="shared" ref="W72" si="100">SUM(W69:W71)</f>
        <v>0</v>
      </c>
      <c r="X72" s="298">
        <f t="shared" ref="X72" si="101">SUM(X69:X71)</f>
        <v>0</v>
      </c>
      <c r="Y72" s="298">
        <f t="shared" ref="Y72" si="102">SUM(Y69:Y71)</f>
        <v>0</v>
      </c>
      <c r="Z72" s="298">
        <f t="shared" ref="Z72" si="103">SUM(Z69:Z71)</f>
        <v>0</v>
      </c>
    </row>
    <row r="73" spans="1:26" ht="26.4" x14ac:dyDescent="0.25">
      <c r="A73" s="297">
        <v>451</v>
      </c>
      <c r="B73" s="289" t="s">
        <v>389</v>
      </c>
      <c r="C73" s="298">
        <f>'E4-Plan rash. -izdat. po izvor.'!Q232</f>
        <v>0</v>
      </c>
      <c r="D73" s="298">
        <f>'E4-Plan rash. -izdat. po izvor.'!R232</f>
        <v>0</v>
      </c>
      <c r="E73" s="298">
        <f>'E4-Plan rash. -izdat. po izvor.'!S232</f>
        <v>0</v>
      </c>
      <c r="F73" s="298">
        <f>'E4-Plan rash. -izdat. po izvor.'!T232</f>
        <v>0</v>
      </c>
      <c r="G73" s="298">
        <f>'E4-Plan rash. -izdat. po izvor.'!U232</f>
        <v>0</v>
      </c>
      <c r="H73" s="298">
        <f>'E4-Plan rash. -izdat. po izvor.'!V232</f>
        <v>0</v>
      </c>
      <c r="I73" s="298">
        <f>'E4-Plan rash. -izdat. po izvor.'!W232</f>
        <v>0</v>
      </c>
      <c r="J73" s="298">
        <f>'E4-Plan rash. -izdat. po izvor.'!X232</f>
        <v>0</v>
      </c>
      <c r="K73" s="298">
        <f>'E4-Plan rash. -izdat. po izvor.'!Y232</f>
        <v>0</v>
      </c>
      <c r="L73" s="298">
        <f>'E4-Plan rash. -izdat. po izvor.'!Z232</f>
        <v>0</v>
      </c>
      <c r="M73" s="298">
        <f>'E4-Plan rash. -izdat. po izvor.'!AA232</f>
        <v>0</v>
      </c>
      <c r="N73" s="298">
        <f>'E4-Plan rash. -izdat. po izvor.'!AB232</f>
        <v>0</v>
      </c>
      <c r="O73" s="298">
        <f>'E4-Plan rash. -izdat. po izvor.'!AC232</f>
        <v>0</v>
      </c>
      <c r="P73" s="298">
        <f>'E4-Plan rash. -izdat. po izvor.'!AD232</f>
        <v>0</v>
      </c>
      <c r="Q73" s="298">
        <f>'E4-Plan rash. -izdat. po izvor.'!AE232</f>
        <v>0</v>
      </c>
      <c r="R73" s="298">
        <f>'E4-Plan rash. -izdat. po izvor.'!AF232</f>
        <v>0</v>
      </c>
      <c r="S73" s="298">
        <f>'E4-Plan rash. -izdat. po izvor.'!AG232</f>
        <v>0</v>
      </c>
      <c r="T73" s="298">
        <f>'E4-Plan rash. -izdat. po izvor.'!AH232</f>
        <v>0</v>
      </c>
      <c r="U73" s="298">
        <f>'E4-Plan rash. -izdat. po izvor.'!AI232</f>
        <v>0</v>
      </c>
      <c r="V73" s="298">
        <f>'E4-Plan rash. -izdat. po izvor.'!AJ232</f>
        <v>0</v>
      </c>
      <c r="W73" s="298">
        <f>'E4-Plan rash. -izdat. po izvor.'!AK232</f>
        <v>0</v>
      </c>
      <c r="X73" s="298">
        <f>'E4-Plan rash. -izdat. po izvor.'!AL232</f>
        <v>0</v>
      </c>
      <c r="Y73" s="298">
        <f>'E4-Plan rash. -izdat. po izvor.'!AM232</f>
        <v>0</v>
      </c>
      <c r="Z73" s="298">
        <f>'E4-Plan rash. -izdat. po izvor.'!AN232</f>
        <v>0</v>
      </c>
    </row>
    <row r="74" spans="1:26" s="271" customFormat="1" ht="13.2" x14ac:dyDescent="0.25">
      <c r="A74" s="294" t="s">
        <v>75</v>
      </c>
      <c r="B74" s="295" t="s">
        <v>89</v>
      </c>
      <c r="C74" s="430">
        <f>'E4-Plan rash. -izdat. po izvor.'!Q233</f>
        <v>0</v>
      </c>
      <c r="D74" s="430">
        <f>'E4-Plan rash. -izdat. po izvor.'!R233</f>
        <v>0</v>
      </c>
      <c r="E74" s="430">
        <f>'E4-Plan rash. -izdat. po izvor.'!S233</f>
        <v>0</v>
      </c>
      <c r="F74" s="430">
        <f>'E4-Plan rash. -izdat. po izvor.'!T233</f>
        <v>0</v>
      </c>
      <c r="G74" s="430">
        <f>'E4-Plan rash. -izdat. po izvor.'!U233</f>
        <v>0</v>
      </c>
      <c r="H74" s="430">
        <f>'E4-Plan rash. -izdat. po izvor.'!V233</f>
        <v>0</v>
      </c>
      <c r="I74" s="430">
        <f>'E4-Plan rash. -izdat. po izvor.'!W233</f>
        <v>0</v>
      </c>
      <c r="J74" s="430">
        <f>'E4-Plan rash. -izdat. po izvor.'!X233</f>
        <v>0</v>
      </c>
      <c r="K74" s="430">
        <f>'E4-Plan rash. -izdat. po izvor.'!Y233</f>
        <v>0</v>
      </c>
      <c r="L74" s="430">
        <f>'E4-Plan rash. -izdat. po izvor.'!Z233</f>
        <v>0</v>
      </c>
      <c r="M74" s="430">
        <f>'E4-Plan rash. -izdat. po izvor.'!AA233</f>
        <v>0</v>
      </c>
      <c r="N74" s="430">
        <f>'E4-Plan rash. -izdat. po izvor.'!AB233</f>
        <v>0</v>
      </c>
      <c r="O74" s="430">
        <f>'E4-Plan rash. -izdat. po izvor.'!AC233</f>
        <v>0</v>
      </c>
      <c r="P74" s="430">
        <f>'E4-Plan rash. -izdat. po izvor.'!AD233</f>
        <v>0</v>
      </c>
      <c r="Q74" s="430">
        <f>'E4-Plan rash. -izdat. po izvor.'!AE233</f>
        <v>0</v>
      </c>
      <c r="R74" s="430">
        <f>'E4-Plan rash. -izdat. po izvor.'!AF233</f>
        <v>0</v>
      </c>
      <c r="S74" s="430">
        <f>'E4-Plan rash. -izdat. po izvor.'!AG233</f>
        <v>0</v>
      </c>
      <c r="T74" s="430">
        <f>'E4-Plan rash. -izdat. po izvor.'!AH233</f>
        <v>0</v>
      </c>
      <c r="U74" s="430">
        <f>'E4-Plan rash. -izdat. po izvor.'!AI233</f>
        <v>0</v>
      </c>
      <c r="V74" s="430">
        <f>'E4-Plan rash. -izdat. po izvor.'!AJ233</f>
        <v>0</v>
      </c>
      <c r="W74" s="430">
        <f>'E4-Plan rash. -izdat. po izvor.'!AK233</f>
        <v>0</v>
      </c>
      <c r="X74" s="430">
        <f>'E4-Plan rash. -izdat. po izvor.'!AL233</f>
        <v>0</v>
      </c>
      <c r="Y74" s="430">
        <f>'E4-Plan rash. -izdat. po izvor.'!AM233</f>
        <v>0</v>
      </c>
      <c r="Z74" s="430">
        <f>'E4-Plan rash. -izdat. po izvor.'!AN233</f>
        <v>0</v>
      </c>
    </row>
    <row r="75" spans="1:26" ht="26.4" x14ac:dyDescent="0.25">
      <c r="A75" s="305">
        <v>423</v>
      </c>
      <c r="B75" s="306" t="s">
        <v>90</v>
      </c>
      <c r="C75" s="307">
        <f>'E4-Plan rash. -izdat. po izvor.'!Q235</f>
        <v>0</v>
      </c>
      <c r="D75" s="307">
        <f>'E4-Plan rash. -izdat. po izvor.'!R235</f>
        <v>0</v>
      </c>
      <c r="E75" s="307">
        <f>'E4-Plan rash. -izdat. po izvor.'!S235</f>
        <v>0</v>
      </c>
      <c r="F75" s="307">
        <f>'E4-Plan rash. -izdat. po izvor.'!T235</f>
        <v>0</v>
      </c>
      <c r="G75" s="307">
        <f>'E4-Plan rash. -izdat. po izvor.'!U235</f>
        <v>0</v>
      </c>
      <c r="H75" s="307">
        <f>'E4-Plan rash. -izdat. po izvor.'!V235</f>
        <v>0</v>
      </c>
      <c r="I75" s="307">
        <f>'E4-Plan rash. -izdat. po izvor.'!W235</f>
        <v>0</v>
      </c>
      <c r="J75" s="307">
        <f>'E4-Plan rash. -izdat. po izvor.'!X235</f>
        <v>0</v>
      </c>
      <c r="K75" s="307">
        <f>'E4-Plan rash. -izdat. po izvor.'!Y235</f>
        <v>0</v>
      </c>
      <c r="L75" s="307">
        <f>'E4-Plan rash. -izdat. po izvor.'!Z235</f>
        <v>0</v>
      </c>
      <c r="M75" s="307">
        <f>'E4-Plan rash. -izdat. po izvor.'!AA235</f>
        <v>0</v>
      </c>
      <c r="N75" s="307">
        <f>'E4-Plan rash. -izdat. po izvor.'!AB235</f>
        <v>0</v>
      </c>
      <c r="O75" s="307">
        <f>'E4-Plan rash. -izdat. po izvor.'!AC235</f>
        <v>0</v>
      </c>
      <c r="P75" s="307">
        <f>'E4-Plan rash. -izdat. po izvor.'!AD235</f>
        <v>0</v>
      </c>
      <c r="Q75" s="307">
        <f>'E4-Plan rash. -izdat. po izvor.'!AE235</f>
        <v>0</v>
      </c>
      <c r="R75" s="307">
        <f>'E4-Plan rash. -izdat. po izvor.'!AF235</f>
        <v>0</v>
      </c>
      <c r="S75" s="307">
        <f>'E4-Plan rash. -izdat. po izvor.'!AG235</f>
        <v>0</v>
      </c>
      <c r="T75" s="307">
        <f>'E4-Plan rash. -izdat. po izvor.'!AH235</f>
        <v>0</v>
      </c>
      <c r="U75" s="307">
        <f>'E4-Plan rash. -izdat. po izvor.'!AI235</f>
        <v>0</v>
      </c>
      <c r="V75" s="307">
        <f>'E4-Plan rash. -izdat. po izvor.'!AJ235</f>
        <v>0</v>
      </c>
      <c r="W75" s="307">
        <f>'E4-Plan rash. -izdat. po izvor.'!AK235</f>
        <v>0</v>
      </c>
      <c r="X75" s="307">
        <f>'E4-Plan rash. -izdat. po izvor.'!AL235</f>
        <v>0</v>
      </c>
      <c r="Y75" s="307">
        <f>'E4-Plan rash. -izdat. po izvor.'!AM235</f>
        <v>0</v>
      </c>
      <c r="Z75" s="307">
        <f>'E4-Plan rash. -izdat. po izvor.'!AN235</f>
        <v>0</v>
      </c>
    </row>
    <row r="76" spans="1:26" ht="27" thickBot="1" x14ac:dyDescent="0.3">
      <c r="A76" s="308">
        <v>425</v>
      </c>
      <c r="B76" s="309" t="s">
        <v>394</v>
      </c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02"/>
      <c r="P76" s="302"/>
      <c r="Q76" s="302"/>
      <c r="R76" s="303"/>
      <c r="S76" s="303"/>
      <c r="T76" s="303"/>
      <c r="U76" s="303"/>
      <c r="V76" s="303"/>
      <c r="W76" s="303"/>
      <c r="X76" s="303"/>
      <c r="Y76" s="303"/>
      <c r="Z76" s="303"/>
    </row>
    <row r="77" spans="1:26" ht="13.8" thickBot="1" x14ac:dyDescent="0.3">
      <c r="A77" s="311"/>
      <c r="B77" s="312" t="s">
        <v>91</v>
      </c>
      <c r="C77" s="313">
        <f t="shared" ref="C77:Z77" si="104">C7+C45+C63</f>
        <v>53933974</v>
      </c>
      <c r="D77" s="313">
        <f t="shared" si="104"/>
        <v>1962140</v>
      </c>
      <c r="E77" s="313">
        <f t="shared" si="104"/>
        <v>1500000</v>
      </c>
      <c r="F77" s="313">
        <f t="shared" si="104"/>
        <v>300000</v>
      </c>
      <c r="G77" s="313">
        <f t="shared" si="104"/>
        <v>1700000</v>
      </c>
      <c r="H77" s="313">
        <f t="shared" si="104"/>
        <v>2610900</v>
      </c>
      <c r="I77" s="313">
        <f t="shared" si="104"/>
        <v>44368684</v>
      </c>
      <c r="J77" s="313">
        <f t="shared" si="104"/>
        <v>1376650</v>
      </c>
      <c r="K77" s="313">
        <f t="shared" si="104"/>
        <v>0</v>
      </c>
      <c r="L77" s="313">
        <f t="shared" si="104"/>
        <v>115600</v>
      </c>
      <c r="M77" s="313">
        <f t="shared" si="104"/>
        <v>0</v>
      </c>
      <c r="N77" s="313">
        <f t="shared" si="104"/>
        <v>0</v>
      </c>
      <c r="O77" s="313">
        <f t="shared" si="104"/>
        <v>57171649</v>
      </c>
      <c r="P77" s="313">
        <f t="shared" si="104"/>
        <v>1500000</v>
      </c>
      <c r="Q77" s="313">
        <f t="shared" si="104"/>
        <v>4733658</v>
      </c>
      <c r="R77" s="313">
        <f t="shared" si="104"/>
        <v>300000</v>
      </c>
      <c r="S77" s="313">
        <f t="shared" si="104"/>
        <v>1700000</v>
      </c>
      <c r="T77" s="313">
        <f t="shared" si="104"/>
        <v>3073900</v>
      </c>
      <c r="U77" s="313">
        <f t="shared" si="104"/>
        <v>44368684</v>
      </c>
      <c r="V77" s="313">
        <f t="shared" si="104"/>
        <v>1379807</v>
      </c>
      <c r="W77" s="313">
        <f t="shared" si="104"/>
        <v>0</v>
      </c>
      <c r="X77" s="313">
        <f t="shared" si="104"/>
        <v>115600</v>
      </c>
      <c r="Y77" s="313">
        <f t="shared" si="104"/>
        <v>0</v>
      </c>
      <c r="Z77" s="313">
        <f t="shared" si="104"/>
        <v>0</v>
      </c>
    </row>
  </sheetData>
  <mergeCells count="3">
    <mergeCell ref="A1:N1"/>
    <mergeCell ref="D3:E3"/>
    <mergeCell ref="P3:Q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90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zoomScaleNormal="100" workbookViewId="0">
      <selection activeCell="H6" sqref="H6"/>
    </sheetView>
  </sheetViews>
  <sheetFormatPr defaultRowHeight="12.6" x14ac:dyDescent="0.25"/>
  <cols>
    <col min="1" max="2" width="5.44140625"/>
    <col min="3" max="3" width="7.109375"/>
    <col min="4" max="4" width="7"/>
    <col min="5" max="5" width="48" customWidth="1"/>
    <col min="6" max="6" width="19.88671875"/>
    <col min="7" max="7" width="22.5546875"/>
    <col min="8" max="8" width="20.44140625" customWidth="1"/>
    <col min="9" max="251" width="14.88671875"/>
    <col min="252" max="253" width="5.44140625"/>
    <col min="254" max="254" width="7.109375"/>
    <col min="255" max="255" width="7"/>
    <col min="256" max="256" width="58.109375"/>
    <col min="257" max="257" width="19.5546875"/>
    <col min="258" max="258" width="22.5546875"/>
    <col min="259" max="259" width="21.5546875"/>
    <col min="260" max="507" width="14.88671875"/>
    <col min="508" max="509" width="5.44140625"/>
    <col min="510" max="510" width="7.109375"/>
    <col min="511" max="511" width="7"/>
    <col min="512" max="512" width="58.109375"/>
    <col min="513" max="513" width="19.5546875"/>
    <col min="514" max="514" width="22.5546875"/>
    <col min="515" max="515" width="21.5546875"/>
    <col min="516" max="763" width="14.88671875"/>
    <col min="764" max="765" width="5.44140625"/>
    <col min="766" max="766" width="7.109375"/>
    <col min="767" max="767" width="7"/>
    <col min="768" max="768" width="58.109375"/>
    <col min="769" max="769" width="19.5546875"/>
    <col min="770" max="770" width="22.5546875"/>
    <col min="771" max="771" width="21.5546875"/>
    <col min="772" max="1020" width="14.88671875"/>
  </cols>
  <sheetData>
    <row r="1" spans="1:8" ht="17.399999999999999" customHeight="1" x14ac:dyDescent="0.25">
      <c r="A1" s="607" t="s">
        <v>408</v>
      </c>
      <c r="B1" s="607"/>
      <c r="C1" s="607"/>
      <c r="D1" s="607"/>
      <c r="E1" s="607"/>
      <c r="F1" s="607"/>
      <c r="G1" s="607"/>
      <c r="H1" s="607"/>
    </row>
    <row r="2" spans="1:8" s="17" customFormat="1" ht="17.399999999999999" customHeight="1" x14ac:dyDescent="0.25">
      <c r="A2" s="608" t="s">
        <v>92</v>
      </c>
      <c r="B2" s="608"/>
      <c r="C2" s="608"/>
      <c r="D2" s="608"/>
      <c r="E2" s="608"/>
      <c r="F2" s="608"/>
      <c r="G2" s="608"/>
      <c r="H2" s="608"/>
    </row>
    <row r="3" spans="1:8" ht="17.399999999999999" x14ac:dyDescent="0.25">
      <c r="A3" s="608"/>
      <c r="B3" s="608"/>
      <c r="C3" s="608"/>
      <c r="D3" s="608"/>
      <c r="E3" s="608"/>
      <c r="F3" s="608"/>
      <c r="G3" s="608"/>
      <c r="H3" s="608"/>
    </row>
    <row r="4" spans="1:8" ht="17.399999999999999" x14ac:dyDescent="0.3">
      <c r="A4" s="18"/>
      <c r="B4" s="19"/>
      <c r="C4" s="19"/>
      <c r="D4" s="19"/>
      <c r="E4" s="19"/>
      <c r="H4" t="s">
        <v>407</v>
      </c>
    </row>
    <row r="5" spans="1:8" ht="27" x14ac:dyDescent="0.3">
      <c r="A5" s="20"/>
      <c r="B5" s="21"/>
      <c r="C5" s="21"/>
      <c r="D5" s="22"/>
      <c r="E5" s="23"/>
      <c r="F5" s="24" t="s">
        <v>409</v>
      </c>
      <c r="G5" s="24" t="s">
        <v>410</v>
      </c>
      <c r="H5" s="25" t="s">
        <v>411</v>
      </c>
    </row>
    <row r="6" spans="1:8" ht="15.6" customHeight="1" x14ac:dyDescent="0.3">
      <c r="A6" s="609" t="s">
        <v>96</v>
      </c>
      <c r="B6" s="609"/>
      <c r="C6" s="609"/>
      <c r="D6" s="609"/>
      <c r="E6" s="609"/>
      <c r="F6" s="76">
        <v>56079804.75</v>
      </c>
      <c r="G6" s="76">
        <v>52476030.899999999</v>
      </c>
      <c r="H6" s="76">
        <v>52476030.899999999</v>
      </c>
    </row>
    <row r="7" spans="1:8" ht="15.6" customHeight="1" x14ac:dyDescent="0.3">
      <c r="A7" s="609" t="s">
        <v>97</v>
      </c>
      <c r="B7" s="609"/>
      <c r="C7" s="609"/>
      <c r="D7" s="609"/>
      <c r="E7" s="609"/>
      <c r="F7" s="26">
        <v>56078304.75</v>
      </c>
      <c r="G7" s="26">
        <v>52475530.899999999</v>
      </c>
      <c r="H7" s="26">
        <v>52475530.899999999</v>
      </c>
    </row>
    <row r="8" spans="1:8" ht="15.6" x14ac:dyDescent="0.3">
      <c r="A8" s="610" t="s">
        <v>98</v>
      </c>
      <c r="B8" s="610"/>
      <c r="C8" s="610"/>
      <c r="D8" s="610"/>
      <c r="E8" s="610"/>
      <c r="F8" s="26">
        <v>1500</v>
      </c>
      <c r="G8" s="26">
        <v>1500</v>
      </c>
      <c r="H8" s="26">
        <v>1500</v>
      </c>
    </row>
    <row r="9" spans="1:8" ht="15.6" x14ac:dyDescent="0.3">
      <c r="A9" s="27" t="s">
        <v>99</v>
      </c>
      <c r="B9" s="28"/>
      <c r="C9" s="28"/>
      <c r="D9" s="28"/>
      <c r="E9" s="28"/>
      <c r="F9" s="76">
        <v>56471914.75</v>
      </c>
      <c r="G9" s="76">
        <v>52476030.899999999</v>
      </c>
      <c r="H9" s="76">
        <v>52476030.899999999</v>
      </c>
    </row>
    <row r="10" spans="1:8" ht="15.6" customHeight="1" x14ac:dyDescent="0.3">
      <c r="A10" s="609" t="s">
        <v>100</v>
      </c>
      <c r="B10" s="609"/>
      <c r="C10" s="609"/>
      <c r="D10" s="609"/>
      <c r="E10" s="609"/>
      <c r="F10" s="29">
        <v>50918949.159999996</v>
      </c>
      <c r="G10" s="29">
        <v>50366030.899999999</v>
      </c>
      <c r="H10" s="29">
        <v>50286030.899999999</v>
      </c>
    </row>
    <row r="11" spans="1:8" ht="15.6" x14ac:dyDescent="0.3">
      <c r="A11" s="610" t="s">
        <v>101</v>
      </c>
      <c r="B11" s="610"/>
      <c r="C11" s="610"/>
      <c r="D11" s="610"/>
      <c r="E11" s="610"/>
      <c r="F11" s="29">
        <v>5552965.5899999999</v>
      </c>
      <c r="G11" s="29">
        <v>2110000</v>
      </c>
      <c r="H11" s="29">
        <v>2190000</v>
      </c>
    </row>
    <row r="12" spans="1:8" ht="15.6" customHeight="1" x14ac:dyDescent="0.3">
      <c r="A12" s="609" t="s">
        <v>102</v>
      </c>
      <c r="B12" s="609"/>
      <c r="C12" s="609"/>
      <c r="D12" s="609"/>
      <c r="E12" s="609"/>
      <c r="F12" s="102">
        <f>+F6-F9</f>
        <v>-392110</v>
      </c>
      <c r="G12" s="30">
        <f>+G6-G9</f>
        <v>0</v>
      </c>
      <c r="H12" s="30">
        <f>+H6-H9</f>
        <v>0</v>
      </c>
    </row>
    <row r="13" spans="1:8" ht="17.399999999999999" x14ac:dyDescent="0.25">
      <c r="A13" s="608"/>
      <c r="B13" s="608"/>
      <c r="C13" s="608"/>
      <c r="D13" s="608"/>
      <c r="E13" s="608"/>
      <c r="F13" s="608"/>
      <c r="G13" s="608"/>
      <c r="H13" s="608"/>
    </row>
    <row r="14" spans="1:8" ht="27" x14ac:dyDescent="0.3">
      <c r="A14" s="20"/>
      <c r="B14" s="21"/>
      <c r="C14" s="21"/>
      <c r="D14" s="22"/>
      <c r="E14" s="23"/>
      <c r="F14" s="24" t="s">
        <v>93</v>
      </c>
      <c r="G14" s="24" t="s">
        <v>94</v>
      </c>
      <c r="H14" s="25" t="s">
        <v>95</v>
      </c>
    </row>
    <row r="15" spans="1:8" ht="15.6" customHeight="1" x14ac:dyDescent="0.3">
      <c r="A15" s="611" t="s">
        <v>103</v>
      </c>
      <c r="B15" s="611"/>
      <c r="C15" s="611"/>
      <c r="D15" s="611"/>
      <c r="E15" s="611"/>
      <c r="F15" s="103">
        <v>392110</v>
      </c>
      <c r="G15" s="31">
        <v>0</v>
      </c>
      <c r="H15" s="30">
        <v>0</v>
      </c>
    </row>
    <row r="16" spans="1:8" s="32" customFormat="1" ht="17.399999999999999" x14ac:dyDescent="0.3">
      <c r="A16" s="608"/>
      <c r="B16" s="608"/>
      <c r="C16" s="608"/>
      <c r="D16" s="608"/>
      <c r="E16" s="608"/>
      <c r="F16" s="608"/>
      <c r="G16" s="608"/>
      <c r="H16" s="608"/>
    </row>
    <row r="17" spans="1:8" ht="27" x14ac:dyDescent="0.3">
      <c r="A17" s="20"/>
      <c r="B17" s="21"/>
      <c r="C17" s="21"/>
      <c r="D17" s="22"/>
      <c r="E17" s="23"/>
      <c r="F17" s="24" t="s">
        <v>93</v>
      </c>
      <c r="G17" s="24" t="s">
        <v>94</v>
      </c>
      <c r="H17" s="25" t="s">
        <v>95</v>
      </c>
    </row>
    <row r="18" spans="1:8" ht="17.399999999999999" customHeight="1" x14ac:dyDescent="0.3">
      <c r="A18" s="609" t="s">
        <v>104</v>
      </c>
      <c r="B18" s="609"/>
      <c r="C18" s="609"/>
      <c r="D18" s="609"/>
      <c r="E18" s="609"/>
      <c r="F18" s="33"/>
      <c r="G18" s="33"/>
      <c r="H18" s="33"/>
    </row>
    <row r="19" spans="1:8" ht="17.399999999999999" customHeight="1" x14ac:dyDescent="0.3">
      <c r="A19" s="609" t="s">
        <v>105</v>
      </c>
      <c r="B19" s="609"/>
      <c r="C19" s="609"/>
      <c r="D19" s="609"/>
      <c r="E19" s="609"/>
      <c r="F19" s="33"/>
      <c r="G19" s="33"/>
      <c r="H19" s="33"/>
    </row>
    <row r="20" spans="1:8" ht="17.399999999999999" customHeight="1" x14ac:dyDescent="0.3">
      <c r="A20" s="609" t="s">
        <v>106</v>
      </c>
      <c r="B20" s="609"/>
      <c r="C20" s="609"/>
      <c r="D20" s="609"/>
      <c r="E20" s="609"/>
      <c r="F20" s="33"/>
      <c r="G20" s="33"/>
      <c r="H20" s="33"/>
    </row>
    <row r="21" spans="1:8" ht="17.399999999999999" x14ac:dyDescent="0.3">
      <c r="A21" s="23"/>
      <c r="B21" s="34"/>
      <c r="C21" s="35"/>
      <c r="D21" s="36"/>
      <c r="E21" s="34"/>
      <c r="F21" s="37"/>
      <c r="G21" s="37"/>
      <c r="H21" s="37"/>
    </row>
    <row r="22" spans="1:8" ht="17.399999999999999" customHeight="1" x14ac:dyDescent="0.3">
      <c r="A22" s="609" t="s">
        <v>107</v>
      </c>
      <c r="B22" s="609"/>
      <c r="C22" s="609"/>
      <c r="D22" s="609"/>
      <c r="E22" s="609"/>
      <c r="F22" s="33">
        <f>SUM(F12,F15,F20)</f>
        <v>0</v>
      </c>
      <c r="G22" s="33">
        <f>SUM(G12,G15,G20)</f>
        <v>0</v>
      </c>
      <c r="H22" s="33">
        <f>SUM(H12,H15,H20)</f>
        <v>0</v>
      </c>
    </row>
  </sheetData>
  <mergeCells count="16">
    <mergeCell ref="A22:E22"/>
    <mergeCell ref="A15:E15"/>
    <mergeCell ref="A16:H16"/>
    <mergeCell ref="A18:E18"/>
    <mergeCell ref="A19:E19"/>
    <mergeCell ref="A20:E20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Sažetak općeg dijela </vt:lpstr>
      <vt:lpstr>E2-Plan prih.po izvorim </vt:lpstr>
      <vt:lpstr>E3-Plan prih.po izvorima </vt:lpstr>
      <vt:lpstr>E5-Plan prih.po izvor.</vt:lpstr>
      <vt:lpstr>E4-Plan rash. -izdat. po izvor.</vt:lpstr>
      <vt:lpstr>E3- 2019-Plan rash. i izdat. </vt:lpstr>
      <vt:lpstr>E3-2020-21-Plan rash. i izd </vt:lpstr>
      <vt:lpstr>E3i2-Plan rash. i izd</vt:lpstr>
      <vt:lpstr>StaroSažetak općeg dijela</vt:lpstr>
      <vt:lpstr>E2-2020-21-Plan rash. i izd </vt:lpstr>
      <vt:lpstr>Opći dio - Prihodi</vt:lpstr>
      <vt:lpstr>Opći dio - rashodi</vt:lpstr>
      <vt:lpstr>Opći dioP - Prihodi (2)</vt:lpstr>
      <vt:lpstr>Opći dioP - rashodi (2)</vt:lpstr>
      <vt:lpstr>'E2-Plan prih.po izvorim '!Print_Area</vt:lpstr>
      <vt:lpstr>'E3-Plan prih.po izvorima '!Print_Area</vt:lpstr>
      <vt:lpstr>'E4-Plan rash. -izdat. po izvor.'!Print_Area</vt:lpstr>
      <vt:lpstr>'E5-Plan prih.po izvor.'!Print_Area</vt:lpstr>
      <vt:lpstr>'Sažetak općeg dijela '!Print_Area</vt:lpstr>
      <vt:lpstr>'E2-2020-21-Plan rash. i izd '!Print_Titles</vt:lpstr>
      <vt:lpstr>'E3- 2019-Plan rash. i izdat. '!Print_Titles</vt:lpstr>
      <vt:lpstr>'E3-2020-21-Plan rash. i izd '!Print_Titles</vt:lpstr>
      <vt:lpstr>'E3i2-Plan rash. i izd'!Print_Titles</vt:lpstr>
      <vt:lpstr>'E4-Plan rash. -izdat. po izvor.'!Print_Titles</vt:lpstr>
      <vt:lpstr>'E2-2020-21-Plan rash. i izd '!Print_Titles_0</vt:lpstr>
      <vt:lpstr>'E3- 2019-Plan rash. i izdat. '!Print_Titles_0</vt:lpstr>
      <vt:lpstr>'E3-2020-21-Plan rash. i izd '!Print_Titles_0</vt:lpstr>
      <vt:lpstr>'E3i2-Plan rash. i izd'!Print_Titles_0</vt:lpstr>
      <vt:lpstr>'E4-Plan rash. -izdat. po izvor.'!Print_Titles_0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Trnjina Marković</cp:lastModifiedBy>
  <cp:revision>10</cp:revision>
  <cp:lastPrinted>2019-12-20T13:43:35Z</cp:lastPrinted>
  <dcterms:created xsi:type="dcterms:W3CDTF">2013-09-11T11:00:21Z</dcterms:created>
  <dcterms:modified xsi:type="dcterms:W3CDTF">2020-01-14T12:25:57Z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