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lan nabave 2015. " sheetId="1" r:id="rId1"/>
    <sheet name="Sheet10" sheetId="2" r:id="rId2"/>
  </sheets>
  <definedNames/>
  <calcPr fullCalcOnLoad="1"/>
</workbook>
</file>

<file path=xl/sharedStrings.xml><?xml version="1.0" encoding="utf-8"?>
<sst xmlns="http://schemas.openxmlformats.org/spreadsheetml/2006/main" count="557" uniqueCount="367">
  <si>
    <t>Red. broj</t>
  </si>
  <si>
    <t xml:space="preserve">Pozicija plana </t>
  </si>
  <si>
    <t>Predmet nabave</t>
  </si>
  <si>
    <t>Planirana vrijednost</t>
  </si>
  <si>
    <t>Postupak i način nabave</t>
  </si>
  <si>
    <t>Iznos</t>
  </si>
  <si>
    <t>(bez PDV-a )</t>
  </si>
  <si>
    <t>(s PDV-om)</t>
  </si>
  <si>
    <t>1.</t>
  </si>
  <si>
    <t>Stručno usavršavanje zaposlenika</t>
  </si>
  <si>
    <t>1.1</t>
  </si>
  <si>
    <t>Tečajevi i stručni ispiti</t>
  </si>
  <si>
    <t>2.</t>
  </si>
  <si>
    <t>Uredski materijal i ostali materijali</t>
  </si>
  <si>
    <t>2.1.</t>
  </si>
  <si>
    <t>2.2.</t>
  </si>
  <si>
    <t>2.3.</t>
  </si>
  <si>
    <t>2.4.</t>
  </si>
  <si>
    <t>Zaštitna odjeća i obuća</t>
  </si>
  <si>
    <t>3.</t>
  </si>
  <si>
    <t>Materijal i sirovine</t>
  </si>
  <si>
    <t>3.1.</t>
  </si>
  <si>
    <t>Lijekovi</t>
  </si>
  <si>
    <t>3.2.</t>
  </si>
  <si>
    <t>Sanitetski i ost.potroš.med.materijal</t>
  </si>
  <si>
    <t>3.3.</t>
  </si>
  <si>
    <t>3.4.</t>
  </si>
  <si>
    <t>Plin kisik</t>
  </si>
  <si>
    <t>4.</t>
  </si>
  <si>
    <t>Energija</t>
  </si>
  <si>
    <t>4.1.</t>
  </si>
  <si>
    <t>Električna energija</t>
  </si>
  <si>
    <t>4.2.</t>
  </si>
  <si>
    <t>Toplinska energija-para,topla voda</t>
  </si>
  <si>
    <t>Plin</t>
  </si>
  <si>
    <t>4.4</t>
  </si>
  <si>
    <t>Gorivo-bezolovni benzin i eurodizel</t>
  </si>
  <si>
    <t>5.</t>
  </si>
  <si>
    <t>5.1.</t>
  </si>
  <si>
    <t>5.2.</t>
  </si>
  <si>
    <t>5.3</t>
  </si>
  <si>
    <t>6.</t>
  </si>
  <si>
    <t>Sitni inventar i autogume</t>
  </si>
  <si>
    <t>6.1.</t>
  </si>
  <si>
    <t>Sitni inventar</t>
  </si>
  <si>
    <t>6.2.</t>
  </si>
  <si>
    <t>Autogume</t>
  </si>
  <si>
    <t>7.</t>
  </si>
  <si>
    <t>Usluge telefona,pošte i prijevoza</t>
  </si>
  <si>
    <t>Usluge telefona</t>
  </si>
  <si>
    <t>Usluge interneta</t>
  </si>
  <si>
    <t>Poštarina</t>
  </si>
  <si>
    <t>8.</t>
  </si>
  <si>
    <t>Usluge tekućeg i investicijskog održavanja</t>
  </si>
  <si>
    <t>7.1.</t>
  </si>
  <si>
    <t>Usluge tekućeg i inv.održ.vozila</t>
  </si>
  <si>
    <t>9.</t>
  </si>
  <si>
    <t>Usluge promidžbe i informiranja</t>
  </si>
  <si>
    <t>8.1.</t>
  </si>
  <si>
    <t>Ostale usluge promidžbe,tisak</t>
  </si>
  <si>
    <t>10.</t>
  </si>
  <si>
    <t>Komunalne usluge</t>
  </si>
  <si>
    <t>Komunalne usluge-vodovod i kanalizacija</t>
  </si>
  <si>
    <t>Komunalne usluge-dezinsekcija i deratizacija</t>
  </si>
  <si>
    <t>Vodna i komunalna naknada</t>
  </si>
  <si>
    <t>11.</t>
  </si>
  <si>
    <t>Zakupnine i najamnine</t>
  </si>
  <si>
    <t>10.1.</t>
  </si>
  <si>
    <t xml:space="preserve">Usluge najma </t>
  </si>
  <si>
    <t>12.</t>
  </si>
  <si>
    <t xml:space="preserve">Zdravstvene i veterinarske usluge </t>
  </si>
  <si>
    <t>11.1.</t>
  </si>
  <si>
    <t>13.</t>
  </si>
  <si>
    <t>Intelektualne  i osobne usluge</t>
  </si>
  <si>
    <t>Odvjetničke usluge</t>
  </si>
  <si>
    <t>14.</t>
  </si>
  <si>
    <t xml:space="preserve">Ostale usluge </t>
  </si>
  <si>
    <t>13.1.</t>
  </si>
  <si>
    <t>Usluge pri registraciji vozila</t>
  </si>
  <si>
    <t>Ostale usluge ,HRT</t>
  </si>
  <si>
    <t>15.</t>
  </si>
  <si>
    <t xml:space="preserve">Premije osiguranja </t>
  </si>
  <si>
    <t>14.1.</t>
  </si>
  <si>
    <t xml:space="preserve">Obvezno osiguranje vozila </t>
  </si>
  <si>
    <t>Osiguranje ost.imovine</t>
  </si>
  <si>
    <t>16.</t>
  </si>
  <si>
    <t>Reprezentacija</t>
  </si>
  <si>
    <t>17.</t>
  </si>
  <si>
    <t>Članarine</t>
  </si>
  <si>
    <t>16.1.</t>
  </si>
  <si>
    <t>Tuzemne članarine</t>
  </si>
  <si>
    <t>18.</t>
  </si>
  <si>
    <t>Ostali nespomenuti rashodi poslovanja</t>
  </si>
  <si>
    <t>17.1.</t>
  </si>
  <si>
    <t>19.</t>
  </si>
  <si>
    <t>19.1</t>
  </si>
  <si>
    <t xml:space="preserve">Bagatelna </t>
  </si>
  <si>
    <t>19.2</t>
  </si>
  <si>
    <t>15.2.</t>
  </si>
  <si>
    <t>18.1.</t>
  </si>
  <si>
    <t>Bagatelna</t>
  </si>
  <si>
    <t>8.2.</t>
  </si>
  <si>
    <t>8.3.</t>
  </si>
  <si>
    <t>8.4.</t>
  </si>
  <si>
    <t>11.2.</t>
  </si>
  <si>
    <t>11.3.</t>
  </si>
  <si>
    <t>11.4.</t>
  </si>
  <si>
    <t>16.2</t>
  </si>
  <si>
    <t>16.3.</t>
  </si>
  <si>
    <t>16.4.</t>
  </si>
  <si>
    <t>Zavod za hitnu medicinu Primorsko-goranske županije</t>
  </si>
  <si>
    <t>Zaštitna  obuća</t>
  </si>
  <si>
    <t>4.5</t>
  </si>
  <si>
    <t>Lož ulje za grijanje</t>
  </si>
  <si>
    <t>Komunalne usluge-odvoz smeća</t>
  </si>
  <si>
    <t>Usluga dimnjačara</t>
  </si>
  <si>
    <t>11.5.</t>
  </si>
  <si>
    <t>11.6.</t>
  </si>
  <si>
    <t xml:space="preserve">Usluga čišćenja poslov.prostora -Ispostave </t>
  </si>
  <si>
    <t>19.3</t>
  </si>
  <si>
    <t>Usluge tekućeg i investicijskog održav ostale opreme</t>
  </si>
  <si>
    <t>Usluge mobilnih telefona</t>
  </si>
  <si>
    <t>5.4.</t>
  </si>
  <si>
    <t>Materij. za tekućeg i investicijskog održav ostal.opreme DEC</t>
  </si>
  <si>
    <t>Materij. za tekućeg i investicijskog održav građevin.objekata - DEC</t>
  </si>
  <si>
    <t>Materij. za tekućeg i investicijskog održav medicinske opreme</t>
  </si>
  <si>
    <t>Obveznan godišnji zdravstveni pregledi djelatnika</t>
  </si>
  <si>
    <t>4.6</t>
  </si>
  <si>
    <t>Usluge tekućeg  održav. informat.mreže i telekom.opreme  PDJ</t>
  </si>
  <si>
    <t>7.2.</t>
  </si>
  <si>
    <t>8.5.</t>
  </si>
  <si>
    <t>Materijal i dijelovi za tek.i inv.održavanje</t>
  </si>
  <si>
    <t>8.6.</t>
  </si>
  <si>
    <t>Ost.usluge za prijevoz –trajekti ( otok Rab )</t>
  </si>
  <si>
    <t>Ost.usluge za prijev. –trajekti Jadrolinija ( otoci Cres i M. Lošinj)</t>
  </si>
  <si>
    <t>Planirani početak J.N</t>
  </si>
  <si>
    <t>Ugovor / OS</t>
  </si>
  <si>
    <t>Ev.br.</t>
  </si>
  <si>
    <t>14.2.</t>
  </si>
  <si>
    <t>14.3.</t>
  </si>
  <si>
    <t>32239/1</t>
  </si>
  <si>
    <t>Obvezni zdravstveni pregledi novouposlenih djelatnika</t>
  </si>
  <si>
    <t xml:space="preserve">Kasko osiguranje vozila </t>
  </si>
  <si>
    <t>32991/1</t>
  </si>
  <si>
    <t>Napomena</t>
  </si>
  <si>
    <t>otvoreni</t>
  </si>
  <si>
    <t>Javna nab,</t>
  </si>
  <si>
    <t>Planir. trajanje Ugovor.</t>
  </si>
  <si>
    <t>Zaštitna  odjeća, hlače, veste</t>
  </si>
  <si>
    <t>Zaštitne jakne zimske</t>
  </si>
  <si>
    <t>Procijen. vrijednost</t>
  </si>
  <si>
    <t>objed. nab.</t>
  </si>
  <si>
    <t>Ob.nab.  HZZO</t>
  </si>
  <si>
    <t>Električna energija- ugovor s  DZ PGŽ</t>
  </si>
  <si>
    <t>Ugovori o djelu - drugi dohodak</t>
  </si>
  <si>
    <t>Usluge pranja robe - Rijeka,Opatija, Crikvenica, M.Lošinj</t>
  </si>
  <si>
    <t>Rashod za grijanje - prema  ugovoru DZ PGŽ</t>
  </si>
  <si>
    <t xml:space="preserve">Materij. za tekućeg i investicijskog održav  vozila </t>
  </si>
  <si>
    <t>7.3.</t>
  </si>
  <si>
    <t>9.1</t>
  </si>
  <si>
    <t>9.2</t>
  </si>
  <si>
    <t>9.3</t>
  </si>
  <si>
    <t>9.4</t>
  </si>
  <si>
    <t>9.5</t>
  </si>
  <si>
    <t>15.1</t>
  </si>
  <si>
    <t>5.5</t>
  </si>
  <si>
    <t>5.6.</t>
  </si>
  <si>
    <t>Usluge tekućeg i invest. održ. ostalih građevinsk.objekata</t>
  </si>
  <si>
    <t>Usluge tekućeg  održav. informat.telekom.opreme  GPS</t>
  </si>
  <si>
    <t>Usluge tekućeg  održav. servera i  informat.opreme  PDJ</t>
  </si>
  <si>
    <t>Usluge tekućeg  održav. informat. Programa - dorade i poziv</t>
  </si>
  <si>
    <t>9.6</t>
  </si>
  <si>
    <t>9.7</t>
  </si>
  <si>
    <t>9.8</t>
  </si>
  <si>
    <t>9,9</t>
  </si>
  <si>
    <t>9,10</t>
  </si>
  <si>
    <t>9,12</t>
  </si>
  <si>
    <t>9,13</t>
  </si>
  <si>
    <t>Medicinska i laboratorijska oprema</t>
  </si>
  <si>
    <t>Računalni programi</t>
  </si>
  <si>
    <t>20.</t>
  </si>
  <si>
    <t>21.</t>
  </si>
  <si>
    <t>22.</t>
  </si>
  <si>
    <t>22.1</t>
  </si>
  <si>
    <t>21.1</t>
  </si>
  <si>
    <t>nema nab.</t>
  </si>
  <si>
    <t xml:space="preserve"> </t>
  </si>
  <si>
    <t>do 24 mj</t>
  </si>
  <si>
    <t>ob. nab.PGŽ</t>
  </si>
  <si>
    <t>06/01-13/08-OS/1</t>
  </si>
  <si>
    <t>06/02-13/16-OS/1</t>
  </si>
  <si>
    <t>11.7.</t>
  </si>
  <si>
    <t>Usluga čišćenja poslov.prostora -  ugovor DZ  PGŽ</t>
  </si>
  <si>
    <t>Komunikacijska oprema</t>
  </si>
  <si>
    <t>Uredska oprema i namještaj</t>
  </si>
  <si>
    <t>23.</t>
  </si>
  <si>
    <t>24.</t>
  </si>
  <si>
    <t>25.</t>
  </si>
  <si>
    <t>Oprema za održavanje i zaštitu</t>
  </si>
  <si>
    <t>11.8.</t>
  </si>
  <si>
    <t>4.3.</t>
  </si>
  <si>
    <t>4.7</t>
  </si>
  <si>
    <t>24.1</t>
  </si>
  <si>
    <t>25.1</t>
  </si>
  <si>
    <t>Usluge pranja robe - ostale ispostave- ugovor DZ PGŽ</t>
  </si>
  <si>
    <t>Uredski materijal  Grupa C- obrasci i tiskanice</t>
  </si>
  <si>
    <t>Uredski materijal  -  Grupa A uredski potrošni materijal</t>
  </si>
  <si>
    <t>Uredski materijal- Grupa B  toneri</t>
  </si>
  <si>
    <t>2.5.</t>
  </si>
  <si>
    <t xml:space="preserve">Bagat.   </t>
  </si>
  <si>
    <t xml:space="preserve">  </t>
  </si>
  <si>
    <t>Usluge čuvanja imovine - Ugovor DZ PGŽ</t>
  </si>
  <si>
    <t>26.</t>
  </si>
  <si>
    <t>21.2</t>
  </si>
  <si>
    <t>26.1</t>
  </si>
  <si>
    <t>Uređaji, strojevi i oprema za ostale namjene</t>
  </si>
  <si>
    <t>Vozila HM</t>
  </si>
  <si>
    <t xml:space="preserve">Usluge tekućeg i investic. održav medicin.opreme </t>
  </si>
  <si>
    <t>Usluge tekućeg i investici.održav programa Status d.o.o. i Login d.o.o.</t>
  </si>
  <si>
    <t>27.</t>
  </si>
  <si>
    <t>nema.nab.</t>
  </si>
  <si>
    <t>24,2</t>
  </si>
  <si>
    <t>24.3.</t>
  </si>
  <si>
    <t>Vozila hitne medicinske pomoći pogon 2 x 2 ( 4 vozila )</t>
  </si>
  <si>
    <t>Štednjak ( 2 kom)</t>
  </si>
  <si>
    <t>Hladnajk  ( 2 kom )</t>
  </si>
  <si>
    <t>Uređaj za dijagnostiku kvara na vozilima ( 1 kom )</t>
  </si>
  <si>
    <t>bagat.ugov.</t>
  </si>
  <si>
    <t xml:space="preserve">Defibrilator  ( 5 kom ) </t>
  </si>
  <si>
    <t xml:space="preserve">Aspirator  ( 4 kom) </t>
  </si>
  <si>
    <t>Laringoskop (  22 kom )</t>
  </si>
  <si>
    <t>Boce za kisik   ( 20 kom )</t>
  </si>
  <si>
    <t>Kompleti za koniotomiju  ( 25 kom)</t>
  </si>
  <si>
    <t>Splint udlage   ( 30 kom )</t>
  </si>
  <si>
    <t>Oprema za audio i video nadzor za 9 ispostava</t>
  </si>
  <si>
    <t>Radijske postaje ručne(6 kom)</t>
  </si>
  <si>
    <t>Radijske postajew Tetra mobilne ( 12 kom)</t>
  </si>
  <si>
    <t>Računalna oprema ( osobna računala 5 kom,printer laserski kom 2, prijenosno računalo kom 1)</t>
  </si>
  <si>
    <t>Uredska oprema i namještaj (radni stolovi,uredske stolice, fotelja ,ormari, mini kuhinja, LCD projektor)</t>
  </si>
  <si>
    <t>Građevinski radovi -nadstrešnice za vozila HM za Delnice i Vrbovsko kom 4</t>
  </si>
  <si>
    <t>Sanacija sustava centralnog grijanja Rijeka</t>
  </si>
  <si>
    <t>Sanacija oštećene fasade Rijeka</t>
  </si>
  <si>
    <t>Ostale građevinske intervencije prema potrebi</t>
  </si>
  <si>
    <t>Usluge redovnog godišnjeg servisa vozila HM</t>
  </si>
  <si>
    <t>Usluge električara na vozilima HM</t>
  </si>
  <si>
    <t>Usluge održavanja vozila HM</t>
  </si>
  <si>
    <t>Ob.nab. PGŽ</t>
  </si>
  <si>
    <t>Usluge tekućeg i investici.održ.inf.opreme i programa</t>
  </si>
  <si>
    <t xml:space="preserve">Usluge tekućeg i investic. održav ostale  medicin.opreme </t>
  </si>
  <si>
    <t xml:space="preserve"> Vakum madraci  (kom 4 )</t>
  </si>
  <si>
    <t>2015 lipanj</t>
  </si>
  <si>
    <t>Asfaltiranje parkirnog  terena u prostoru voznog parka</t>
  </si>
  <si>
    <t>Osiguranje od odgovornosti  - medicinsko osoblje</t>
  </si>
  <si>
    <t>Financ. plan 2015</t>
  </si>
  <si>
    <t>Materij. za tekućeg i investicijskog održav  vozila - razni  zamjenski  dijelovi za vozila</t>
  </si>
  <si>
    <t>Motorno ulje za vozila</t>
  </si>
  <si>
    <t xml:space="preserve"> TV prijemnici  ( 4 kom)</t>
  </si>
  <si>
    <t>važeći do 30.06.2015.</t>
  </si>
  <si>
    <t xml:space="preserve">Uredski materijal  - uredski potrošni materijal,tiskanica, obrasci) </t>
  </si>
  <si>
    <t>Uredski materijal-   toneri</t>
  </si>
  <si>
    <t>Materijal za čišćenje i higijenske potrebe</t>
  </si>
  <si>
    <t>01.07.2015. bagatelna</t>
  </si>
  <si>
    <t>2015.ožujak</t>
  </si>
  <si>
    <t>2015. travanj</t>
  </si>
  <si>
    <t>9.14</t>
  </si>
  <si>
    <t>13.2.</t>
  </si>
  <si>
    <t xml:space="preserve">Oprema za grijanje i hlađenje </t>
  </si>
  <si>
    <t xml:space="preserve">Licence </t>
  </si>
  <si>
    <t>24.4</t>
  </si>
  <si>
    <t>24.5</t>
  </si>
  <si>
    <t>24.6</t>
  </si>
  <si>
    <t>22.2</t>
  </si>
  <si>
    <t>22.3</t>
  </si>
  <si>
    <t>22.4</t>
  </si>
  <si>
    <t>24.7</t>
  </si>
  <si>
    <t>28.</t>
  </si>
  <si>
    <t>26.2</t>
  </si>
  <si>
    <t>27.1</t>
  </si>
  <si>
    <t>do 12 mj</t>
  </si>
  <si>
    <t>06/01-13/08-OS/2</t>
  </si>
  <si>
    <t>do 12 mj.</t>
  </si>
  <si>
    <t>UG-JN-1/15</t>
  </si>
  <si>
    <t>UG-JN-2/15</t>
  </si>
  <si>
    <t>UG-JN-3/15</t>
  </si>
  <si>
    <t>Usluge tekućeg i investici.održav  medicin.opreme (defibrilator Lifepack i NikonCohden)</t>
  </si>
  <si>
    <t>Usluge tekućeg i investic. održav  medicin.opreme  (defibrilatori Zoll )</t>
  </si>
  <si>
    <t>Bagatel.   Izvor-Dec</t>
  </si>
  <si>
    <t>Javna nab. Izvor Dec.</t>
  </si>
  <si>
    <t>27.2</t>
  </si>
  <si>
    <t>2015.travanj</t>
  </si>
  <si>
    <t>27.3</t>
  </si>
  <si>
    <t>27.4</t>
  </si>
  <si>
    <t>27.5</t>
  </si>
  <si>
    <t>24.8</t>
  </si>
  <si>
    <t>R 1</t>
  </si>
  <si>
    <t>Vozilo hitne medicinske pomoći  - Jeep   4 x 4 ( 1 kom)</t>
  </si>
  <si>
    <t>Vozilo hitne medicinske pomoći - dorada za buru (1 kom)</t>
  </si>
  <si>
    <t>Osobno vozilo  ( 1 kom )</t>
  </si>
  <si>
    <t xml:space="preserve"> R1 Bagatel.   Izvor-Dec</t>
  </si>
  <si>
    <t>15.3.</t>
  </si>
  <si>
    <t>15.4.</t>
  </si>
  <si>
    <t>15.5.</t>
  </si>
  <si>
    <t>15.6.</t>
  </si>
  <si>
    <t>15.7.</t>
  </si>
  <si>
    <t xml:space="preserve">Ostale intelektuale usluge </t>
  </si>
  <si>
    <t>Norme</t>
  </si>
  <si>
    <t>18.2.</t>
  </si>
  <si>
    <t>R 1 - bagat.</t>
  </si>
  <si>
    <t>Ob.nab.Pgž. Izv.Dec. -R1</t>
  </si>
  <si>
    <t>27.1.</t>
  </si>
  <si>
    <t>9.13</t>
  </si>
  <si>
    <t>9.1.</t>
  </si>
  <si>
    <t>4.5.</t>
  </si>
  <si>
    <t>4.6.</t>
  </si>
  <si>
    <t xml:space="preserve">Napomena :  </t>
  </si>
  <si>
    <t>žutom bojom i oznakom R 1 označene su  stavke plana koje su mjenjane ovim rebalansom</t>
  </si>
  <si>
    <t xml:space="preserve"> označene su stavke plana koje su premještane : sa  pozicije 19.1. na   15.4 ; sa  19.2. na  15.5; sa 11.5-6  na 15.2-3 i sa 11.7 na 15.6</t>
  </si>
  <si>
    <t xml:space="preserve">zbog promjene oznake konta  iz  kontnog plana </t>
  </si>
  <si>
    <t xml:space="preserve">R 1-Jav.nab. </t>
  </si>
  <si>
    <t>bagat.ugov</t>
  </si>
  <si>
    <t>R1 Bagatel ugov</t>
  </si>
  <si>
    <t>Prikolica za potrebe transporta opreme u velikim nesrećama  ( 1 kom )</t>
  </si>
  <si>
    <t>R1 bagatel ugov</t>
  </si>
  <si>
    <t>24.9</t>
  </si>
  <si>
    <t xml:space="preserve">Razna medicinska oprema </t>
  </si>
  <si>
    <t>Literatura, časopisi, knjige</t>
  </si>
  <si>
    <t>3224301-3224305</t>
  </si>
  <si>
    <t>B1-1-86</t>
  </si>
  <si>
    <t>UG-JN-4/15</t>
  </si>
  <si>
    <t>Bagat. Izvor Dec.</t>
  </si>
  <si>
    <t>B1-2</t>
  </si>
  <si>
    <t>Stolac za prijevoz pacijenata ( 3  kom )</t>
  </si>
  <si>
    <t xml:space="preserve"> OS-ZN-44/12</t>
  </si>
  <si>
    <t xml:space="preserve"> OS-ZN-44/18</t>
  </si>
  <si>
    <t xml:space="preserve"> OS-ZN-44/11</t>
  </si>
  <si>
    <t>OS-ZN-3/13 U-44/12-13</t>
  </si>
  <si>
    <t>OS-ZN-5/13 U-44/18-13</t>
  </si>
  <si>
    <t>OS-ZN-4/13 U-44/11-13</t>
  </si>
  <si>
    <t>2015.lipanj</t>
  </si>
  <si>
    <t>2015. lipanj</t>
  </si>
  <si>
    <t>Os-ZN-15/1</t>
  </si>
  <si>
    <t>02/01-14/01OS</t>
  </si>
  <si>
    <t>4.2</t>
  </si>
  <si>
    <t>R 2 -Bagatel</t>
  </si>
  <si>
    <t>OS-ZN-50/2</t>
  </si>
  <si>
    <t>OS-ZN-51/2</t>
  </si>
  <si>
    <t>B2-1-106</t>
  </si>
  <si>
    <t>R 2-nema nab.</t>
  </si>
  <si>
    <t>ob. DZ PGŽ</t>
  </si>
  <si>
    <t>B1-3-130</t>
  </si>
  <si>
    <t>U-02-I-130/2</t>
  </si>
  <si>
    <t>B2-3-125</t>
  </si>
  <si>
    <t>B2-2-124/6</t>
  </si>
  <si>
    <t>02-I-124-6</t>
  </si>
  <si>
    <t>3.1</t>
  </si>
  <si>
    <t>3.2</t>
  </si>
  <si>
    <t>R 2 -Jav. Nab.</t>
  </si>
  <si>
    <t>Javna.nab.</t>
  </si>
  <si>
    <t>2015.svibanj</t>
  </si>
  <si>
    <t xml:space="preserve">R 2-Jav.nab. </t>
  </si>
  <si>
    <t>R 2 - nema nab.</t>
  </si>
  <si>
    <t xml:space="preserve"> Rebalans 2 - Plana  nabave za 2015. godinu  </t>
  </si>
  <si>
    <t>R 2 - nema nab</t>
  </si>
  <si>
    <t>R 2-Ob.nab.DZ PGŽ-izv.DEC</t>
  </si>
  <si>
    <t>UG-ZN-  /15</t>
  </si>
  <si>
    <t>plavom bojom i oznakom R 2 označene su  stavke plana koje su mjenjane ovim rebalansom R 2 plana nabave</t>
  </si>
  <si>
    <t>Rijeka,28.05.2015.godine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</si>
</sst>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_-;\-* #,##0.00_-;_-* \-??_-;_-@_-"/>
    <numFmt numFmtId="165" formatCode="_-* #,##0_-;\-* #,##0_-;_-* \-??_-;_-@_-"/>
    <numFmt numFmtId="166" formatCode="#,###"/>
    <numFmt numFmtId="167" formatCode="#,##0;\-#,##0"/>
    <numFmt numFmtId="168" formatCode="yy/mm/dd"/>
    <numFmt numFmtId="169" formatCode="[$-41A]d\.\ mmmm\ yyyy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3" fontId="3" fillId="0" borderId="0" xfId="42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42" applyNumberFormat="1" applyFont="1" applyFill="1" applyBorder="1" applyAlignment="1" applyProtection="1">
      <alignment/>
      <protection/>
    </xf>
    <xf numFmtId="3" fontId="0" fillId="33" borderId="0" xfId="42" applyNumberFormat="1" applyFont="1" applyFill="1" applyBorder="1" applyAlignment="1" applyProtection="1">
      <alignment/>
      <protection/>
    </xf>
    <xf numFmtId="165" fontId="0" fillId="0" borderId="0" xfId="42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3" fontId="4" fillId="0" borderId="10" xfId="42" applyNumberFormat="1" applyFont="1" applyFill="1" applyBorder="1" applyAlignment="1" applyProtection="1">
      <alignment wrapText="1"/>
      <protection/>
    </xf>
    <xf numFmtId="3" fontId="4" fillId="33" borderId="11" xfId="0" applyNumberFormat="1" applyFont="1" applyFill="1" applyBorder="1" applyAlignment="1">
      <alignment wrapText="1"/>
    </xf>
    <xf numFmtId="165" fontId="4" fillId="0" borderId="10" xfId="42" applyNumberFormat="1" applyFont="1" applyFill="1" applyBorder="1" applyAlignment="1" applyProtection="1">
      <alignment wrapText="1"/>
      <protection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166" fontId="0" fillId="33" borderId="13" xfId="0" applyNumberFormat="1" applyFont="1" applyFill="1" applyBorder="1" applyAlignment="1">
      <alignment/>
    </xf>
    <xf numFmtId="0" fontId="0" fillId="0" borderId="12" xfId="0" applyFont="1" applyBorder="1" applyAlignment="1">
      <alignment horizontal="center"/>
    </xf>
    <xf numFmtId="49" fontId="4" fillId="34" borderId="14" xfId="0" applyNumberFormat="1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167" fontId="4" fillId="34" borderId="14" xfId="0" applyNumberFormat="1" applyFont="1" applyFill="1" applyBorder="1" applyAlignment="1">
      <alignment horizontal="center"/>
    </xf>
    <xf numFmtId="0" fontId="0" fillId="34" borderId="14" xfId="0" applyFont="1" applyFill="1" applyBorder="1" applyAlignment="1">
      <alignment/>
    </xf>
    <xf numFmtId="165" fontId="4" fillId="34" borderId="14" xfId="42" applyNumberFormat="1" applyFont="1" applyFill="1" applyBorder="1" applyAlignment="1" applyProtection="1">
      <alignment horizontal="center"/>
      <protection/>
    </xf>
    <xf numFmtId="49" fontId="0" fillId="0" borderId="14" xfId="0" applyNumberFormat="1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14" xfId="0" applyBorder="1" applyAlignment="1">
      <alignment horizontal="center"/>
    </xf>
    <xf numFmtId="0" fontId="4" fillId="34" borderId="14" xfId="0" applyFont="1" applyFill="1" applyBorder="1" applyAlignment="1">
      <alignment/>
    </xf>
    <xf numFmtId="167" fontId="0" fillId="0" borderId="14" xfId="0" applyNumberFormat="1" applyBorder="1" applyAlignment="1">
      <alignment horizontal="center"/>
    </xf>
    <xf numFmtId="167" fontId="0" fillId="0" borderId="14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167" fontId="0" fillId="0" borderId="14" xfId="0" applyNumberFormat="1" applyFill="1" applyBorder="1" applyAlignment="1">
      <alignment horizontal="center"/>
    </xf>
    <xf numFmtId="0" fontId="0" fillId="0" borderId="0" xfId="0" applyFill="1" applyAlignment="1">
      <alignment/>
    </xf>
    <xf numFmtId="2" fontId="5" fillId="0" borderId="14" xfId="0" applyNumberFormat="1" applyFont="1" applyBorder="1" applyAlignment="1">
      <alignment wrapText="1"/>
    </xf>
    <xf numFmtId="167" fontId="0" fillId="0" borderId="14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49" fontId="4" fillId="35" borderId="14" xfId="0" applyNumberFormat="1" applyFont="1" applyFill="1" applyBorder="1" applyAlignment="1">
      <alignment horizontal="center"/>
    </xf>
    <xf numFmtId="0" fontId="4" fillId="35" borderId="14" xfId="0" applyFont="1" applyFill="1" applyBorder="1" applyAlignment="1">
      <alignment horizontal="center"/>
    </xf>
    <xf numFmtId="167" fontId="4" fillId="35" borderId="14" xfId="0" applyNumberFormat="1" applyFont="1" applyFill="1" applyBorder="1" applyAlignment="1">
      <alignment horizontal="center"/>
    </xf>
    <xf numFmtId="0" fontId="4" fillId="35" borderId="14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67" fontId="0" fillId="0" borderId="0" xfId="0" applyNumberFormat="1" applyFont="1" applyBorder="1" applyAlignment="1">
      <alignment/>
    </xf>
    <xf numFmtId="0" fontId="0" fillId="33" borderId="0" xfId="0" applyFont="1" applyFill="1" applyAlignment="1">
      <alignment/>
    </xf>
    <xf numFmtId="0" fontId="0" fillId="0" borderId="14" xfId="0" applyBorder="1" applyAlignment="1">
      <alignment/>
    </xf>
    <xf numFmtId="49" fontId="0" fillId="0" borderId="14" xfId="0" applyNumberFormat="1" applyBorder="1" applyAlignment="1">
      <alignment horizontal="center"/>
    </xf>
    <xf numFmtId="167" fontId="0" fillId="35" borderId="14" xfId="0" applyNumberFormat="1" applyFont="1" applyFill="1" applyBorder="1" applyAlignment="1">
      <alignment/>
    </xf>
    <xf numFmtId="167" fontId="0" fillId="35" borderId="14" xfId="0" applyNumberFormat="1" applyFill="1" applyBorder="1" applyAlignment="1">
      <alignment/>
    </xf>
    <xf numFmtId="167" fontId="0" fillId="34" borderId="14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49" fontId="0" fillId="0" borderId="14" xfId="0" applyNumberFormat="1" applyFont="1" applyBorder="1" applyAlignment="1">
      <alignment horizontal="center"/>
    </xf>
    <xf numFmtId="3" fontId="0" fillId="36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3" fontId="0" fillId="0" borderId="14" xfId="0" applyNumberFormat="1" applyBorder="1" applyAlignment="1">
      <alignment horizontal="center"/>
    </xf>
    <xf numFmtId="0" fontId="6" fillId="0" borderId="14" xfId="0" applyFont="1" applyBorder="1" applyAlignment="1">
      <alignment/>
    </xf>
    <xf numFmtId="0" fontId="6" fillId="35" borderId="14" xfId="0" applyFont="1" applyFill="1" applyBorder="1" applyAlignment="1">
      <alignment/>
    </xf>
    <xf numFmtId="14" fontId="5" fillId="0" borderId="14" xfId="0" applyNumberFormat="1" applyFont="1" applyBorder="1" applyAlignment="1">
      <alignment/>
    </xf>
    <xf numFmtId="49" fontId="4" fillId="35" borderId="14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167" fontId="0" fillId="0" borderId="14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wrapText="1"/>
    </xf>
    <xf numFmtId="0" fontId="4" fillId="35" borderId="14" xfId="0" applyFont="1" applyFill="1" applyBorder="1" applyAlignment="1">
      <alignment/>
    </xf>
    <xf numFmtId="49" fontId="0" fillId="0" borderId="14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49" fontId="0" fillId="0" borderId="14" xfId="0" applyNumberForma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49" fontId="0" fillId="0" borderId="14" xfId="0" applyNumberFormat="1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4" xfId="0" applyFont="1" applyFill="1" applyBorder="1" applyAlignment="1">
      <alignment wrapText="1"/>
    </xf>
    <xf numFmtId="0" fontId="0" fillId="0" borderId="14" xfId="0" applyFill="1" applyBorder="1" applyAlignment="1">
      <alignment/>
    </xf>
    <xf numFmtId="14" fontId="5" fillId="0" borderId="14" xfId="0" applyNumberFormat="1" applyFont="1" applyFill="1" applyBorder="1" applyAlignment="1">
      <alignment/>
    </xf>
    <xf numFmtId="14" fontId="0" fillId="0" borderId="14" xfId="0" applyNumberFormat="1" applyFont="1" applyFill="1" applyBorder="1" applyAlignment="1">
      <alignment/>
    </xf>
    <xf numFmtId="2" fontId="5" fillId="0" borderId="14" xfId="0" applyNumberFormat="1" applyFont="1" applyFill="1" applyBorder="1" applyAlignment="1">
      <alignment wrapText="1"/>
    </xf>
    <xf numFmtId="49" fontId="5" fillId="0" borderId="14" xfId="0" applyNumberFormat="1" applyFont="1" applyFill="1" applyBorder="1" applyAlignment="1">
      <alignment horizontal="center"/>
    </xf>
    <xf numFmtId="16" fontId="0" fillId="0" borderId="14" xfId="0" applyNumberFormat="1" applyFill="1" applyBorder="1" applyAlignment="1">
      <alignment horizontal="center"/>
    </xf>
    <xf numFmtId="16" fontId="0" fillId="0" borderId="14" xfId="0" applyNumberFormat="1" applyFon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17" fontId="0" fillId="0" borderId="14" xfId="0" applyNumberFormat="1" applyFont="1" applyFill="1" applyBorder="1" applyAlignment="1">
      <alignment/>
    </xf>
    <xf numFmtId="0" fontId="4" fillId="34" borderId="14" xfId="0" applyFont="1" applyFill="1" applyBorder="1" applyAlignment="1">
      <alignment/>
    </xf>
    <xf numFmtId="3" fontId="0" fillId="34" borderId="14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167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5" xfId="0" applyFont="1" applyBorder="1" applyAlignment="1">
      <alignment/>
    </xf>
    <xf numFmtId="3" fontId="0" fillId="0" borderId="15" xfId="0" applyNumberFormat="1" applyFont="1" applyBorder="1" applyAlignment="1">
      <alignment/>
    </xf>
    <xf numFmtId="165" fontId="0" fillId="0" borderId="15" xfId="42" applyNumberFormat="1" applyFont="1" applyFill="1" applyBorder="1" applyAlignment="1" applyProtection="1">
      <alignment/>
      <protection/>
    </xf>
    <xf numFmtId="0" fontId="0" fillId="0" borderId="15" xfId="0" applyBorder="1" applyAlignment="1">
      <alignment/>
    </xf>
    <xf numFmtId="49" fontId="0" fillId="0" borderId="15" xfId="0" applyNumberFormat="1" applyFill="1" applyBorder="1" applyAlignment="1">
      <alignment horizontal="left"/>
    </xf>
    <xf numFmtId="167" fontId="0" fillId="0" borderId="14" xfId="0" applyNumberFormat="1" applyFill="1" applyBorder="1" applyAlignment="1">
      <alignment horizontal="center" wrapText="1"/>
    </xf>
    <xf numFmtId="0" fontId="4" fillId="0" borderId="14" xfId="0" applyFont="1" applyFill="1" applyBorder="1" applyAlignment="1">
      <alignment/>
    </xf>
    <xf numFmtId="0" fontId="5" fillId="0" borderId="14" xfId="0" applyFont="1" applyBorder="1" applyAlignment="1">
      <alignment/>
    </xf>
    <xf numFmtId="0" fontId="5" fillId="35" borderId="14" xfId="0" applyFont="1" applyFill="1" applyBorder="1" applyAlignment="1">
      <alignment/>
    </xf>
    <xf numFmtId="0" fontId="5" fillId="0" borderId="14" xfId="0" applyFont="1" applyBorder="1" applyAlignment="1">
      <alignment wrapText="1"/>
    </xf>
    <xf numFmtId="0" fontId="5" fillId="0" borderId="0" xfId="0" applyFont="1" applyAlignment="1">
      <alignment/>
    </xf>
    <xf numFmtId="0" fontId="5" fillId="34" borderId="14" xfId="0" applyFont="1" applyFill="1" applyBorder="1" applyAlignment="1">
      <alignment/>
    </xf>
    <xf numFmtId="0" fontId="6" fillId="0" borderId="14" xfId="0" applyFont="1" applyFill="1" applyBorder="1" applyAlignment="1">
      <alignment horizontal="left"/>
    </xf>
    <xf numFmtId="0" fontId="6" fillId="0" borderId="14" xfId="0" applyFont="1" applyBorder="1" applyAlignment="1">
      <alignment horizontal="left"/>
    </xf>
    <xf numFmtId="49" fontId="7" fillId="0" borderId="14" xfId="0" applyNumberFormat="1" applyFont="1" applyFill="1" applyBorder="1" applyAlignment="1">
      <alignment horizontal="center"/>
    </xf>
    <xf numFmtId="165" fontId="8" fillId="0" borderId="10" xfId="42" applyNumberFormat="1" applyFont="1" applyFill="1" applyBorder="1" applyAlignment="1" applyProtection="1">
      <alignment wrapText="1"/>
      <protection/>
    </xf>
    <xf numFmtId="49" fontId="0" fillId="32" borderId="14" xfId="0" applyNumberFormat="1" applyFont="1" applyFill="1" applyBorder="1" applyAlignment="1">
      <alignment horizontal="center"/>
    </xf>
    <xf numFmtId="0" fontId="6" fillId="32" borderId="14" xfId="0" applyFont="1" applyFill="1" applyBorder="1" applyAlignment="1">
      <alignment horizontal="left"/>
    </xf>
    <xf numFmtId="167" fontId="0" fillId="32" borderId="14" xfId="0" applyNumberFormat="1" applyFill="1" applyBorder="1" applyAlignment="1">
      <alignment horizontal="center"/>
    </xf>
    <xf numFmtId="0" fontId="0" fillId="32" borderId="14" xfId="0" applyFont="1" applyFill="1" applyBorder="1" applyAlignment="1">
      <alignment/>
    </xf>
    <xf numFmtId="0" fontId="5" fillId="32" borderId="14" xfId="0" applyFont="1" applyFill="1" applyBorder="1" applyAlignment="1">
      <alignment/>
    </xf>
    <xf numFmtId="0" fontId="0" fillId="32" borderId="14" xfId="0" applyFont="1" applyFill="1" applyBorder="1" applyAlignment="1">
      <alignment/>
    </xf>
    <xf numFmtId="0" fontId="5" fillId="32" borderId="14" xfId="0" applyFont="1" applyFill="1" applyBorder="1" applyAlignment="1">
      <alignment wrapText="1"/>
    </xf>
    <xf numFmtId="14" fontId="5" fillId="32" borderId="14" xfId="0" applyNumberFormat="1" applyFont="1" applyFill="1" applyBorder="1" applyAlignment="1">
      <alignment/>
    </xf>
    <xf numFmtId="14" fontId="0" fillId="32" borderId="14" xfId="0" applyNumberFormat="1" applyFont="1" applyFill="1" applyBorder="1" applyAlignment="1">
      <alignment/>
    </xf>
    <xf numFmtId="167" fontId="0" fillId="32" borderId="14" xfId="0" applyNumberFormat="1" applyFont="1" applyFill="1" applyBorder="1" applyAlignment="1">
      <alignment horizontal="center"/>
    </xf>
    <xf numFmtId="49" fontId="7" fillId="32" borderId="14" xfId="0" applyNumberFormat="1" applyFont="1" applyFill="1" applyBorder="1" applyAlignment="1">
      <alignment horizontal="center"/>
    </xf>
    <xf numFmtId="49" fontId="0" fillId="37" borderId="14" xfId="0" applyNumberFormat="1" applyFill="1" applyBorder="1" applyAlignment="1">
      <alignment horizontal="center"/>
    </xf>
    <xf numFmtId="0" fontId="6" fillId="37" borderId="14" xfId="0" applyFont="1" applyFill="1" applyBorder="1" applyAlignment="1">
      <alignment horizontal="left"/>
    </xf>
    <xf numFmtId="167" fontId="0" fillId="37" borderId="14" xfId="0" applyNumberFormat="1" applyFill="1" applyBorder="1" applyAlignment="1">
      <alignment horizontal="center"/>
    </xf>
    <xf numFmtId="0" fontId="0" fillId="37" borderId="14" xfId="0" applyFont="1" applyFill="1" applyBorder="1" applyAlignment="1">
      <alignment/>
    </xf>
    <xf numFmtId="167" fontId="0" fillId="37" borderId="14" xfId="0" applyNumberFormat="1" applyFont="1" applyFill="1" applyBorder="1" applyAlignment="1">
      <alignment horizontal="center"/>
    </xf>
    <xf numFmtId="0" fontId="5" fillId="37" borderId="14" xfId="0" applyFont="1" applyFill="1" applyBorder="1" applyAlignment="1">
      <alignment/>
    </xf>
    <xf numFmtId="0" fontId="0" fillId="37" borderId="14" xfId="0" applyFont="1" applyFill="1" applyBorder="1" applyAlignment="1">
      <alignment/>
    </xf>
    <xf numFmtId="2" fontId="5" fillId="37" borderId="14" xfId="0" applyNumberFormat="1" applyFont="1" applyFill="1" applyBorder="1" applyAlignment="1">
      <alignment wrapText="1"/>
    </xf>
    <xf numFmtId="0" fontId="0" fillId="37" borderId="14" xfId="0" applyFill="1" applyBorder="1" applyAlignment="1">
      <alignment/>
    </xf>
    <xf numFmtId="16" fontId="0" fillId="37" borderId="14" xfId="0" applyNumberFormat="1" applyFill="1" applyBorder="1" applyAlignment="1">
      <alignment horizontal="center"/>
    </xf>
    <xf numFmtId="16" fontId="0" fillId="37" borderId="14" xfId="0" applyNumberFormat="1" applyFont="1" applyFill="1" applyBorder="1" applyAlignment="1">
      <alignment horizontal="center"/>
    </xf>
    <xf numFmtId="0" fontId="0" fillId="38" borderId="0" xfId="0" applyFont="1" applyFill="1" applyBorder="1" applyAlignment="1">
      <alignment/>
    </xf>
    <xf numFmtId="0" fontId="0" fillId="13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32" borderId="14" xfId="0" applyFont="1" applyFill="1" applyBorder="1" applyAlignment="1">
      <alignment wrapText="1"/>
    </xf>
    <xf numFmtId="1" fontId="6" fillId="0" borderId="14" xfId="0" applyNumberFormat="1" applyFont="1" applyFill="1" applyBorder="1" applyAlignment="1">
      <alignment horizontal="left"/>
    </xf>
    <xf numFmtId="0" fontId="6" fillId="0" borderId="14" xfId="0" applyFont="1" applyFill="1" applyBorder="1" applyAlignment="1">
      <alignment horizontal="left" wrapText="1"/>
    </xf>
    <xf numFmtId="49" fontId="5" fillId="32" borderId="14" xfId="0" applyNumberFormat="1" applyFont="1" applyFill="1" applyBorder="1" applyAlignment="1">
      <alignment horizontal="center"/>
    </xf>
    <xf numFmtId="49" fontId="0" fillId="2" borderId="14" xfId="0" applyNumberFormat="1" applyFont="1" applyFill="1" applyBorder="1" applyAlignment="1">
      <alignment horizontal="center"/>
    </xf>
    <xf numFmtId="49" fontId="0" fillId="2" borderId="14" xfId="0" applyNumberFormat="1" applyFont="1" applyFill="1" applyBorder="1" applyAlignment="1">
      <alignment horizontal="center"/>
    </xf>
    <xf numFmtId="0" fontId="6" fillId="2" borderId="14" xfId="0" applyFont="1" applyFill="1" applyBorder="1" applyAlignment="1">
      <alignment horizontal="left"/>
    </xf>
    <xf numFmtId="167" fontId="0" fillId="2" borderId="14" xfId="0" applyNumberFormat="1" applyFill="1" applyBorder="1" applyAlignment="1">
      <alignment horizontal="center"/>
    </xf>
    <xf numFmtId="0" fontId="0" fillId="2" borderId="14" xfId="0" applyFont="1" applyFill="1" applyBorder="1" applyAlignment="1">
      <alignment/>
    </xf>
    <xf numFmtId="0" fontId="5" fillId="2" borderId="14" xfId="0" applyFont="1" applyFill="1" applyBorder="1" applyAlignment="1">
      <alignment/>
    </xf>
    <xf numFmtId="0" fontId="0" fillId="2" borderId="14" xfId="0" applyFill="1" applyBorder="1" applyAlignment="1">
      <alignment/>
    </xf>
    <xf numFmtId="2" fontId="5" fillId="2" borderId="14" xfId="0" applyNumberFormat="1" applyFont="1" applyFill="1" applyBorder="1" applyAlignment="1">
      <alignment wrapText="1"/>
    </xf>
    <xf numFmtId="0" fontId="0" fillId="2" borderId="14" xfId="0" applyFont="1" applyFill="1" applyBorder="1" applyAlignment="1">
      <alignment/>
    </xf>
    <xf numFmtId="49" fontId="0" fillId="2" borderId="14" xfId="0" applyNumberFormat="1" applyFill="1" applyBorder="1" applyAlignment="1">
      <alignment horizontal="center"/>
    </xf>
    <xf numFmtId="0" fontId="5" fillId="2" borderId="14" xfId="0" applyFont="1" applyFill="1" applyBorder="1" applyAlignment="1">
      <alignment wrapText="1"/>
    </xf>
    <xf numFmtId="0" fontId="0" fillId="39" borderId="0" xfId="0" applyFont="1" applyFill="1" applyAlignment="1">
      <alignment/>
    </xf>
    <xf numFmtId="49" fontId="7" fillId="2" borderId="14" xfId="0" applyNumberFormat="1" applyFont="1" applyFill="1" applyBorder="1" applyAlignment="1">
      <alignment horizontal="center"/>
    </xf>
    <xf numFmtId="14" fontId="5" fillId="2" borderId="14" xfId="0" applyNumberFormat="1" applyFont="1" applyFill="1" applyBorder="1" applyAlignment="1">
      <alignment/>
    </xf>
    <xf numFmtId="14" fontId="0" fillId="2" borderId="14" xfId="0" applyNumberFormat="1" applyFont="1" applyFill="1" applyBorder="1" applyAlignment="1">
      <alignment/>
    </xf>
    <xf numFmtId="167" fontId="0" fillId="2" borderId="14" xfId="0" applyNumberFormat="1" applyFont="1" applyFill="1" applyBorder="1" applyAlignment="1">
      <alignment horizontal="center"/>
    </xf>
    <xf numFmtId="0" fontId="0" fillId="2" borderId="14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iperveza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ra?ena hiperveza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6E64C"/>
      <rgbColor rgb="0099CCFF"/>
      <rgbColor rgb="00FF9966"/>
      <rgbColor rgb="00CC99FF"/>
      <rgbColor rgb="00FFCC99"/>
      <rgbColor rgb="003366FF"/>
      <rgbColor rgb="003DEB3D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3"/>
  <sheetViews>
    <sheetView tabSelected="1" zoomScalePageLayoutView="0" workbookViewId="0" topLeftCell="A169">
      <selection activeCell="D190" sqref="D190"/>
    </sheetView>
  </sheetViews>
  <sheetFormatPr defaultColWidth="9.140625" defaultRowHeight="12.75"/>
  <cols>
    <col min="1" max="1" width="5.28125" style="0" customWidth="1"/>
    <col min="2" max="2" width="7.57421875" style="0" customWidth="1"/>
    <col min="3" max="3" width="8.00390625" style="0" customWidth="1"/>
    <col min="4" max="4" width="10.140625" style="0" customWidth="1"/>
    <col min="5" max="5" width="47.28125" style="0" customWidth="1"/>
    <col min="6" max="6" width="10.57421875" style="0" customWidth="1"/>
    <col min="7" max="7" width="11.00390625" style="0" customWidth="1"/>
    <col min="8" max="8" width="9.7109375" style="0" customWidth="1"/>
    <col min="9" max="9" width="9.28125" style="0" customWidth="1"/>
    <col min="10" max="10" width="9.00390625" style="0" customWidth="1"/>
    <col min="11" max="11" width="8.00390625" style="0" customWidth="1"/>
    <col min="12" max="12" width="9.57421875" style="0" customWidth="1"/>
    <col min="13" max="13" width="23.421875" style="0" customWidth="1"/>
  </cols>
  <sheetData>
    <row r="1" spans="1:13" ht="12.75">
      <c r="A1" t="s">
        <v>110</v>
      </c>
      <c r="M1" s="5"/>
    </row>
    <row r="2" ht="12.75">
      <c r="M2" s="5"/>
    </row>
    <row r="3" spans="1:13" ht="15.75">
      <c r="A3" s="1"/>
      <c r="B3" s="1"/>
      <c r="C3" s="1" t="s">
        <v>361</v>
      </c>
      <c r="D3" s="1"/>
      <c r="E3" s="1"/>
      <c r="F3" s="2"/>
      <c r="L3" s="3"/>
      <c r="M3" s="32"/>
    </row>
    <row r="4" spans="1:13" ht="12.75">
      <c r="A4" s="4"/>
      <c r="B4" s="4"/>
      <c r="C4" s="55"/>
      <c r="D4" s="5"/>
      <c r="E4" s="5"/>
      <c r="F4" s="6"/>
      <c r="G4" s="7"/>
      <c r="H4" s="7"/>
      <c r="I4" s="7"/>
      <c r="J4" s="7"/>
      <c r="K4" s="7"/>
      <c r="L4" s="8"/>
      <c r="M4" s="32"/>
    </row>
    <row r="5" spans="1:13" ht="51">
      <c r="A5" s="9" t="s">
        <v>0</v>
      </c>
      <c r="B5" s="9" t="s">
        <v>137</v>
      </c>
      <c r="C5" s="9" t="s">
        <v>1</v>
      </c>
      <c r="D5" s="9" t="s">
        <v>253</v>
      </c>
      <c r="E5" s="10" t="s">
        <v>2</v>
      </c>
      <c r="F5" s="11" t="s">
        <v>150</v>
      </c>
      <c r="G5" s="12" t="s">
        <v>3</v>
      </c>
      <c r="H5" s="13" t="s">
        <v>4</v>
      </c>
      <c r="I5" s="13" t="s">
        <v>135</v>
      </c>
      <c r="J5" s="13" t="s">
        <v>136</v>
      </c>
      <c r="K5" s="13" t="s">
        <v>147</v>
      </c>
      <c r="L5" s="106" t="s">
        <v>144</v>
      </c>
      <c r="M5" s="35"/>
    </row>
    <row r="6" spans="1:13" ht="16.5" customHeight="1">
      <c r="A6" s="14"/>
      <c r="B6" s="14"/>
      <c r="C6" s="15"/>
      <c r="D6" s="15" t="s">
        <v>5</v>
      </c>
      <c r="E6" s="15"/>
      <c r="F6" s="15" t="s">
        <v>6</v>
      </c>
      <c r="G6" s="16" t="s">
        <v>7</v>
      </c>
      <c r="H6" s="17"/>
      <c r="I6" s="17"/>
      <c r="J6" s="17"/>
      <c r="K6" s="17"/>
      <c r="L6" s="17"/>
      <c r="M6" s="36"/>
    </row>
    <row r="7" spans="1:13" ht="12.75">
      <c r="A7" s="18" t="s">
        <v>8</v>
      </c>
      <c r="B7" s="18"/>
      <c r="C7" s="19">
        <v>3213</v>
      </c>
      <c r="D7" s="20">
        <f>SUM(D8:D9)</f>
        <v>70000</v>
      </c>
      <c r="E7" s="21" t="s">
        <v>9</v>
      </c>
      <c r="F7" s="51">
        <f>SUM(F8:F9)</f>
        <v>56000</v>
      </c>
      <c r="G7" s="22">
        <f>SUM(G8:G9)</f>
        <v>70000</v>
      </c>
      <c r="H7" s="21"/>
      <c r="I7" s="21"/>
      <c r="J7" s="21"/>
      <c r="K7" s="21"/>
      <c r="L7" s="21"/>
      <c r="M7" s="35"/>
    </row>
    <row r="8" spans="1:13" ht="12.75">
      <c r="A8" s="71" t="s">
        <v>10</v>
      </c>
      <c r="B8" s="71"/>
      <c r="C8" s="103">
        <v>32131</v>
      </c>
      <c r="D8" s="31">
        <f>G8</f>
        <v>70000</v>
      </c>
      <c r="E8" s="30" t="s">
        <v>11</v>
      </c>
      <c r="F8" s="31">
        <f>G8*100/125</f>
        <v>56000</v>
      </c>
      <c r="G8" s="72">
        <v>70000</v>
      </c>
      <c r="H8" s="30"/>
      <c r="I8" s="30"/>
      <c r="J8" s="30"/>
      <c r="K8" s="30"/>
      <c r="L8" s="78" t="s">
        <v>220</v>
      </c>
      <c r="M8" s="35"/>
    </row>
    <row r="9" spans="1:13" ht="12.75">
      <c r="A9" s="23"/>
      <c r="B9" s="23"/>
      <c r="C9" s="24"/>
      <c r="D9" s="43"/>
      <c r="E9" s="25"/>
      <c r="F9" s="26"/>
      <c r="G9" s="25"/>
      <c r="H9" s="25"/>
      <c r="I9" s="25"/>
      <c r="J9" s="25"/>
      <c r="K9" s="25"/>
      <c r="L9" s="98"/>
      <c r="M9" s="35"/>
    </row>
    <row r="10" spans="1:13" ht="12.75">
      <c r="A10" s="18" t="s">
        <v>12</v>
      </c>
      <c r="B10" s="18"/>
      <c r="C10" s="19">
        <v>3221</v>
      </c>
      <c r="D10" s="51">
        <f>SUM(D11:D17)</f>
        <v>120000</v>
      </c>
      <c r="E10" s="27" t="s">
        <v>13</v>
      </c>
      <c r="F10" s="51">
        <f>SUM(F11:F17)</f>
        <v>96000</v>
      </c>
      <c r="G10" s="51">
        <f>SUM(G11:G17)</f>
        <v>120000</v>
      </c>
      <c r="H10" s="21"/>
      <c r="I10" s="21"/>
      <c r="J10" s="21"/>
      <c r="K10" s="21"/>
      <c r="L10" s="102"/>
      <c r="M10" s="35"/>
    </row>
    <row r="11" spans="1:13" ht="21.75" customHeight="1">
      <c r="A11" s="71" t="s">
        <v>14</v>
      </c>
      <c r="B11" s="71"/>
      <c r="C11" s="103">
        <v>32211</v>
      </c>
      <c r="D11" s="31">
        <f aca="true" t="shared" si="0" ref="D11:D17">G11</f>
        <v>15000</v>
      </c>
      <c r="E11" s="63" t="s">
        <v>258</v>
      </c>
      <c r="F11" s="31">
        <f aca="true" t="shared" si="1" ref="F11:F17">G11*100/125</f>
        <v>12000</v>
      </c>
      <c r="G11" s="31">
        <v>15000</v>
      </c>
      <c r="H11" s="70"/>
      <c r="I11" s="30"/>
      <c r="J11" s="74"/>
      <c r="K11" s="74"/>
      <c r="L11" s="98" t="s">
        <v>96</v>
      </c>
      <c r="M11" s="35"/>
    </row>
    <row r="12" spans="1:13" ht="24" customHeight="1">
      <c r="A12" s="69" t="s">
        <v>15</v>
      </c>
      <c r="B12" s="74" t="s">
        <v>332</v>
      </c>
      <c r="C12" s="103">
        <v>32211</v>
      </c>
      <c r="D12" s="31">
        <f t="shared" si="0"/>
        <v>12000</v>
      </c>
      <c r="E12" s="63" t="s">
        <v>206</v>
      </c>
      <c r="F12" s="31">
        <f t="shared" si="1"/>
        <v>9600</v>
      </c>
      <c r="G12" s="31">
        <v>12000</v>
      </c>
      <c r="H12" s="74" t="s">
        <v>152</v>
      </c>
      <c r="I12" s="30"/>
      <c r="J12" s="74" t="s">
        <v>335</v>
      </c>
      <c r="K12" s="74" t="s">
        <v>187</v>
      </c>
      <c r="L12" s="74" t="s">
        <v>257</v>
      </c>
      <c r="M12" s="35"/>
    </row>
    <row r="13" spans="1:13" ht="24" customHeight="1">
      <c r="A13" s="71"/>
      <c r="B13" s="74" t="s">
        <v>333</v>
      </c>
      <c r="C13" s="103"/>
      <c r="D13" s="31">
        <f t="shared" si="0"/>
        <v>29000</v>
      </c>
      <c r="E13" s="63" t="s">
        <v>207</v>
      </c>
      <c r="F13" s="31">
        <f t="shared" si="1"/>
        <v>23200</v>
      </c>
      <c r="G13" s="31">
        <v>29000</v>
      </c>
      <c r="H13" s="74" t="s">
        <v>152</v>
      </c>
      <c r="I13" s="30"/>
      <c r="J13" s="74" t="s">
        <v>336</v>
      </c>
      <c r="K13" s="74" t="s">
        <v>187</v>
      </c>
      <c r="L13" s="74" t="s">
        <v>257</v>
      </c>
      <c r="M13" s="35"/>
    </row>
    <row r="14" spans="1:13" ht="24" customHeight="1">
      <c r="A14" s="71"/>
      <c r="B14" s="74" t="s">
        <v>334</v>
      </c>
      <c r="C14" s="103"/>
      <c r="D14" s="31">
        <f t="shared" si="0"/>
        <v>2000</v>
      </c>
      <c r="E14" s="63" t="s">
        <v>205</v>
      </c>
      <c r="F14" s="31">
        <f t="shared" si="1"/>
        <v>1600</v>
      </c>
      <c r="G14" s="31">
        <v>2000</v>
      </c>
      <c r="H14" s="74" t="s">
        <v>152</v>
      </c>
      <c r="I14" s="30"/>
      <c r="J14" s="74" t="s">
        <v>337</v>
      </c>
      <c r="K14" s="74" t="s">
        <v>187</v>
      </c>
      <c r="L14" s="74" t="s">
        <v>257</v>
      </c>
      <c r="M14" s="35"/>
    </row>
    <row r="15" spans="1:13" ht="24" customHeight="1">
      <c r="A15" s="23" t="s">
        <v>16</v>
      </c>
      <c r="B15" s="74"/>
      <c r="C15" s="133">
        <v>3221101</v>
      </c>
      <c r="D15" s="31">
        <f t="shared" si="0"/>
        <v>29000</v>
      </c>
      <c r="E15" s="63" t="s">
        <v>259</v>
      </c>
      <c r="F15" s="31">
        <f>G15*100/125</f>
        <v>23200</v>
      </c>
      <c r="G15" s="31">
        <v>29000</v>
      </c>
      <c r="H15" s="73" t="s">
        <v>227</v>
      </c>
      <c r="I15" s="30"/>
      <c r="J15" s="74"/>
      <c r="K15" s="74"/>
      <c r="L15" s="100" t="s">
        <v>261</v>
      </c>
      <c r="M15" s="35"/>
    </row>
    <row r="16" spans="1:13" ht="12.75">
      <c r="A16" s="23" t="s">
        <v>17</v>
      </c>
      <c r="B16" s="23"/>
      <c r="C16" s="103">
        <v>32212</v>
      </c>
      <c r="D16" s="31">
        <f t="shared" si="0"/>
        <v>9000</v>
      </c>
      <c r="E16" s="63" t="s">
        <v>325</v>
      </c>
      <c r="F16" s="28">
        <f t="shared" si="1"/>
        <v>7200</v>
      </c>
      <c r="G16" s="29">
        <v>9000</v>
      </c>
      <c r="H16" s="98"/>
      <c r="I16" s="25"/>
      <c r="J16" s="25"/>
      <c r="K16" s="25"/>
      <c r="L16" s="98" t="s">
        <v>96</v>
      </c>
      <c r="M16" s="35"/>
    </row>
    <row r="17" spans="1:13" ht="12.75">
      <c r="A17" s="48" t="s">
        <v>208</v>
      </c>
      <c r="B17" s="23"/>
      <c r="C17" s="104">
        <v>32214</v>
      </c>
      <c r="D17" s="31">
        <f t="shared" si="0"/>
        <v>24000</v>
      </c>
      <c r="E17" s="52" t="s">
        <v>260</v>
      </c>
      <c r="F17" s="28">
        <f t="shared" si="1"/>
        <v>19200</v>
      </c>
      <c r="G17" s="28">
        <v>24000</v>
      </c>
      <c r="H17" s="73" t="s">
        <v>227</v>
      </c>
      <c r="I17" s="25"/>
      <c r="J17" s="25"/>
      <c r="K17" s="25"/>
      <c r="L17" s="98" t="s">
        <v>96</v>
      </c>
      <c r="M17" s="5"/>
    </row>
    <row r="18" spans="1:12" ht="12.75">
      <c r="A18" s="23"/>
      <c r="B18" s="23"/>
      <c r="C18" s="24"/>
      <c r="D18" s="28"/>
      <c r="E18" s="25"/>
      <c r="F18" s="28"/>
      <c r="G18" s="28"/>
      <c r="H18" s="98"/>
      <c r="I18" s="25"/>
      <c r="J18" s="25"/>
      <c r="K18" s="25"/>
      <c r="L18" s="98"/>
    </row>
    <row r="19" spans="1:12" ht="12.75">
      <c r="A19" s="18" t="s">
        <v>19</v>
      </c>
      <c r="B19" s="18"/>
      <c r="C19" s="19">
        <v>3222</v>
      </c>
      <c r="D19" s="51">
        <f>D21+SUM(D23:D24)</f>
        <v>560000</v>
      </c>
      <c r="E19" s="27" t="s">
        <v>20</v>
      </c>
      <c r="F19" s="51">
        <f>F21+SUM(F23:F24)</f>
        <v>478476.1904761905</v>
      </c>
      <c r="G19" s="51">
        <f>G21+SUM(G23:G24)</f>
        <v>560000</v>
      </c>
      <c r="H19" s="102"/>
      <c r="I19" s="21"/>
      <c r="J19" s="21"/>
      <c r="K19" s="21"/>
      <c r="L19" s="102"/>
    </row>
    <row r="20" spans="1:12" ht="12.75">
      <c r="A20" s="71" t="s">
        <v>21</v>
      </c>
      <c r="B20" s="105" t="s">
        <v>281</v>
      </c>
      <c r="C20" s="103">
        <v>32226</v>
      </c>
      <c r="D20" s="31">
        <f>G20</f>
        <v>200000</v>
      </c>
      <c r="E20" s="30" t="s">
        <v>22</v>
      </c>
      <c r="F20" s="31">
        <f>G20*100/105</f>
        <v>190476.19047619047</v>
      </c>
      <c r="G20" s="31">
        <v>200000</v>
      </c>
      <c r="H20" s="73" t="s">
        <v>145</v>
      </c>
      <c r="I20" s="76" t="s">
        <v>262</v>
      </c>
      <c r="J20" s="77"/>
      <c r="K20" s="77"/>
      <c r="L20" s="98" t="s">
        <v>146</v>
      </c>
    </row>
    <row r="21" spans="1:12" ht="12.75">
      <c r="A21" s="136" t="s">
        <v>354</v>
      </c>
      <c r="B21" s="148"/>
      <c r="C21" s="138">
        <v>32226</v>
      </c>
      <c r="D21" s="139">
        <f>G21</f>
        <v>200000</v>
      </c>
      <c r="E21" s="144" t="s">
        <v>22</v>
      </c>
      <c r="F21" s="139">
        <f>G21*100/105</f>
        <v>190476.19047619047</v>
      </c>
      <c r="G21" s="139">
        <v>200000</v>
      </c>
      <c r="H21" s="141" t="s">
        <v>145</v>
      </c>
      <c r="I21" s="149" t="s">
        <v>338</v>
      </c>
      <c r="J21" s="150"/>
      <c r="K21" s="150"/>
      <c r="L21" s="141" t="s">
        <v>356</v>
      </c>
    </row>
    <row r="22" spans="1:12" ht="12.75">
      <c r="A22" s="61" t="s">
        <v>355</v>
      </c>
      <c r="B22" s="105" t="s">
        <v>282</v>
      </c>
      <c r="C22" s="103">
        <v>32222</v>
      </c>
      <c r="D22" s="31">
        <f>G22</f>
        <v>340000</v>
      </c>
      <c r="E22" s="30" t="s">
        <v>24</v>
      </c>
      <c r="F22" s="31">
        <f>G22*100/125</f>
        <v>272000</v>
      </c>
      <c r="G22" s="31">
        <v>340000</v>
      </c>
      <c r="H22" s="73" t="s">
        <v>145</v>
      </c>
      <c r="I22" s="76" t="s">
        <v>263</v>
      </c>
      <c r="J22" s="77"/>
      <c r="K22" s="77"/>
      <c r="L22" s="98" t="s">
        <v>357</v>
      </c>
    </row>
    <row r="23" spans="1:12" ht="12.75">
      <c r="A23" s="137" t="s">
        <v>23</v>
      </c>
      <c r="B23" s="148" t="s">
        <v>282</v>
      </c>
      <c r="C23" s="138">
        <v>32222</v>
      </c>
      <c r="D23" s="139">
        <f>G23</f>
        <v>340000</v>
      </c>
      <c r="E23" s="144" t="s">
        <v>24</v>
      </c>
      <c r="F23" s="139">
        <f>G23*100/125</f>
        <v>272000</v>
      </c>
      <c r="G23" s="139">
        <v>340000</v>
      </c>
      <c r="H23" s="141" t="s">
        <v>145</v>
      </c>
      <c r="I23" s="149" t="s">
        <v>339</v>
      </c>
      <c r="J23" s="150"/>
      <c r="K23" s="150"/>
      <c r="L23" s="141" t="s">
        <v>356</v>
      </c>
    </row>
    <row r="24" spans="1:12" ht="12.75">
      <c r="A24" s="23" t="s">
        <v>25</v>
      </c>
      <c r="B24" s="23"/>
      <c r="C24" s="57">
        <v>3222101</v>
      </c>
      <c r="D24" s="31">
        <f>G24</f>
        <v>20000</v>
      </c>
      <c r="E24" s="25" t="s">
        <v>27</v>
      </c>
      <c r="F24" s="28">
        <f>G24*100/125</f>
        <v>16000</v>
      </c>
      <c r="G24" s="28">
        <v>20000</v>
      </c>
      <c r="H24" s="98"/>
      <c r="I24" s="25"/>
      <c r="J24" s="25"/>
      <c r="K24" s="25"/>
      <c r="L24" s="98" t="s">
        <v>96</v>
      </c>
    </row>
    <row r="25" spans="1:12" ht="12.75">
      <c r="A25" s="23" t="s">
        <v>26</v>
      </c>
      <c r="B25" s="23"/>
      <c r="C25" s="25"/>
      <c r="D25" s="28"/>
      <c r="E25" s="25"/>
      <c r="F25" s="28"/>
      <c r="G25" s="28"/>
      <c r="H25" s="98"/>
      <c r="I25" s="25"/>
      <c r="J25" s="25"/>
      <c r="K25" s="25"/>
      <c r="L25" s="98"/>
    </row>
    <row r="26" spans="1:12" ht="12.75">
      <c r="A26" s="18" t="s">
        <v>28</v>
      </c>
      <c r="B26" s="18"/>
      <c r="C26" s="19">
        <v>3223</v>
      </c>
      <c r="D26" s="51">
        <f>D27+D29+D30+D32+D34+D36+D37</f>
        <v>1920000</v>
      </c>
      <c r="E26" s="21" t="s">
        <v>29</v>
      </c>
      <c r="F26" s="51">
        <f>F27+F29+F30+F32+F34+F36+F37</f>
        <v>1536000</v>
      </c>
      <c r="G26" s="51">
        <f>G27+G29+G30+G32+G34+G36+G37</f>
        <v>1920000</v>
      </c>
      <c r="H26" s="102"/>
      <c r="I26" s="21"/>
      <c r="J26" s="21"/>
      <c r="K26" s="21"/>
      <c r="L26" s="102"/>
    </row>
    <row r="27" spans="1:12" ht="22.5" customHeight="1">
      <c r="A27" s="71" t="s">
        <v>30</v>
      </c>
      <c r="B27" s="74" t="s">
        <v>340</v>
      </c>
      <c r="C27" s="103">
        <v>32231</v>
      </c>
      <c r="D27" s="31">
        <f aca="true" t="shared" si="2" ref="D27:D37">G27</f>
        <v>80000</v>
      </c>
      <c r="E27" s="30" t="s">
        <v>31</v>
      </c>
      <c r="F27" s="31">
        <f aca="true" t="shared" si="3" ref="F27:F37">G27*100/125</f>
        <v>64000</v>
      </c>
      <c r="G27" s="31">
        <v>80000</v>
      </c>
      <c r="H27" s="73" t="s">
        <v>151</v>
      </c>
      <c r="I27" s="75"/>
      <c r="J27" s="74" t="s">
        <v>341</v>
      </c>
      <c r="K27" s="73"/>
      <c r="L27" s="74" t="s">
        <v>246</v>
      </c>
    </row>
    <row r="28" spans="1:12" ht="12.75">
      <c r="A28" s="61" t="s">
        <v>32</v>
      </c>
      <c r="B28" s="71"/>
      <c r="C28" s="103">
        <v>322311</v>
      </c>
      <c r="D28" s="31">
        <f t="shared" si="2"/>
        <v>220000</v>
      </c>
      <c r="E28" s="63" t="s">
        <v>153</v>
      </c>
      <c r="F28" s="31">
        <f t="shared" si="3"/>
        <v>176000</v>
      </c>
      <c r="G28" s="31">
        <v>220000</v>
      </c>
      <c r="H28" s="73"/>
      <c r="I28" s="75"/>
      <c r="J28" s="75"/>
      <c r="K28" s="75"/>
      <c r="L28" s="78" t="s">
        <v>185</v>
      </c>
    </row>
    <row r="29" spans="1:12" ht="22.5">
      <c r="A29" s="136" t="s">
        <v>342</v>
      </c>
      <c r="B29" s="137"/>
      <c r="C29" s="138"/>
      <c r="D29" s="139">
        <f>G29</f>
        <v>270000</v>
      </c>
      <c r="E29" s="140" t="s">
        <v>153</v>
      </c>
      <c r="F29" s="139">
        <f>G29*100/125</f>
        <v>216000</v>
      </c>
      <c r="G29" s="139">
        <v>270000</v>
      </c>
      <c r="H29" s="141"/>
      <c r="I29" s="142"/>
      <c r="J29" s="142"/>
      <c r="K29" s="142"/>
      <c r="L29" s="143" t="s">
        <v>360</v>
      </c>
    </row>
    <row r="30" spans="1:12" ht="12.75">
      <c r="A30" s="61" t="s">
        <v>200</v>
      </c>
      <c r="B30" s="71"/>
      <c r="C30" s="103">
        <v>32232</v>
      </c>
      <c r="D30" s="31">
        <f t="shared" si="2"/>
        <v>13000</v>
      </c>
      <c r="E30" s="30" t="s">
        <v>33</v>
      </c>
      <c r="F30" s="31">
        <f t="shared" si="3"/>
        <v>10400</v>
      </c>
      <c r="G30" s="31">
        <v>13000</v>
      </c>
      <c r="H30" s="73"/>
      <c r="I30" s="30"/>
      <c r="J30" s="30"/>
      <c r="K30" s="73"/>
      <c r="L30" s="73" t="s">
        <v>96</v>
      </c>
    </row>
    <row r="31" spans="1:12" ht="12.75">
      <c r="A31" s="61" t="s">
        <v>35</v>
      </c>
      <c r="B31" s="71"/>
      <c r="C31" s="103">
        <v>32233</v>
      </c>
      <c r="D31" s="31">
        <f t="shared" si="2"/>
        <v>130000</v>
      </c>
      <c r="E31" s="30" t="s">
        <v>34</v>
      </c>
      <c r="F31" s="31">
        <f t="shared" si="3"/>
        <v>104000</v>
      </c>
      <c r="G31" s="31">
        <v>130000</v>
      </c>
      <c r="H31" s="73" t="s">
        <v>227</v>
      </c>
      <c r="I31" s="73"/>
      <c r="J31" s="75"/>
      <c r="K31" s="73"/>
      <c r="L31" s="73" t="s">
        <v>96</v>
      </c>
    </row>
    <row r="32" spans="1:12" ht="12.75">
      <c r="A32" s="136" t="s">
        <v>35</v>
      </c>
      <c r="B32" s="137"/>
      <c r="C32" s="138"/>
      <c r="D32" s="139">
        <f>G32</f>
        <v>107000</v>
      </c>
      <c r="E32" s="144" t="s">
        <v>34</v>
      </c>
      <c r="F32" s="139">
        <f>G32*100/125</f>
        <v>85600</v>
      </c>
      <c r="G32" s="139">
        <v>107000</v>
      </c>
      <c r="H32" s="141" t="s">
        <v>227</v>
      </c>
      <c r="I32" s="141"/>
      <c r="J32" s="142"/>
      <c r="K32" s="141"/>
      <c r="L32" s="141" t="s">
        <v>343</v>
      </c>
    </row>
    <row r="33" spans="1:13" ht="22.5">
      <c r="A33" s="53" t="s">
        <v>112</v>
      </c>
      <c r="B33" s="48"/>
      <c r="C33" s="104">
        <v>32234</v>
      </c>
      <c r="D33" s="28">
        <f t="shared" si="2"/>
        <v>1120000</v>
      </c>
      <c r="E33" s="25" t="s">
        <v>36</v>
      </c>
      <c r="F33" s="28">
        <f t="shared" si="3"/>
        <v>896000</v>
      </c>
      <c r="G33" s="28">
        <v>1120000</v>
      </c>
      <c r="H33" s="73" t="s">
        <v>188</v>
      </c>
      <c r="I33" s="59"/>
      <c r="J33" s="78" t="s">
        <v>279</v>
      </c>
      <c r="K33" s="59" t="s">
        <v>280</v>
      </c>
      <c r="L33" s="74" t="s">
        <v>246</v>
      </c>
      <c r="M33" s="101"/>
    </row>
    <row r="34" spans="1:13" ht="12.75">
      <c r="A34" s="107" t="s">
        <v>312</v>
      </c>
      <c r="B34" s="117" t="s">
        <v>344</v>
      </c>
      <c r="C34" s="108"/>
      <c r="D34" s="109">
        <f t="shared" si="2"/>
        <v>1180000</v>
      </c>
      <c r="E34" s="110" t="s">
        <v>36</v>
      </c>
      <c r="F34" s="109">
        <f t="shared" si="3"/>
        <v>944000</v>
      </c>
      <c r="G34" s="116">
        <v>1180000</v>
      </c>
      <c r="H34" s="111"/>
      <c r="I34" s="111"/>
      <c r="J34" s="111"/>
      <c r="K34" s="110"/>
      <c r="L34" s="113" t="s">
        <v>294</v>
      </c>
      <c r="M34" s="101"/>
    </row>
    <row r="35" spans="1:12" ht="22.5">
      <c r="A35" s="61" t="s">
        <v>127</v>
      </c>
      <c r="B35" s="69"/>
      <c r="C35" s="103">
        <v>32239</v>
      </c>
      <c r="D35" s="31">
        <f t="shared" si="2"/>
        <v>140000</v>
      </c>
      <c r="E35" s="75" t="s">
        <v>113</v>
      </c>
      <c r="F35" s="31">
        <f t="shared" si="3"/>
        <v>112000</v>
      </c>
      <c r="G35" s="31">
        <v>140000</v>
      </c>
      <c r="H35" s="73" t="s">
        <v>188</v>
      </c>
      <c r="I35" s="78"/>
      <c r="J35" s="78" t="s">
        <v>189</v>
      </c>
      <c r="K35" s="78" t="s">
        <v>278</v>
      </c>
      <c r="L35" s="74" t="s">
        <v>246</v>
      </c>
    </row>
    <row r="36" spans="1:12" ht="12.75">
      <c r="A36" s="107" t="s">
        <v>313</v>
      </c>
      <c r="B36" s="117" t="s">
        <v>345</v>
      </c>
      <c r="C36" s="108"/>
      <c r="D36" s="109">
        <f t="shared" si="2"/>
        <v>80000</v>
      </c>
      <c r="E36" s="110" t="s">
        <v>113</v>
      </c>
      <c r="F36" s="109">
        <f t="shared" si="3"/>
        <v>64000</v>
      </c>
      <c r="G36" s="116">
        <v>80000</v>
      </c>
      <c r="H36" s="111"/>
      <c r="I36" s="111"/>
      <c r="J36" s="111"/>
      <c r="K36" s="110"/>
      <c r="L36" s="113" t="s">
        <v>294</v>
      </c>
    </row>
    <row r="37" spans="1:12" ht="12.75">
      <c r="A37" s="53" t="s">
        <v>201</v>
      </c>
      <c r="B37" s="48"/>
      <c r="C37" s="104" t="s">
        <v>140</v>
      </c>
      <c r="D37" s="28">
        <f t="shared" si="2"/>
        <v>190000</v>
      </c>
      <c r="E37" s="52" t="s">
        <v>156</v>
      </c>
      <c r="F37" s="28">
        <f t="shared" si="3"/>
        <v>152000</v>
      </c>
      <c r="G37" s="28">
        <v>190000</v>
      </c>
      <c r="H37" s="33"/>
      <c r="I37" s="33"/>
      <c r="J37" s="33"/>
      <c r="K37" s="33"/>
      <c r="L37" s="78" t="s">
        <v>185</v>
      </c>
    </row>
    <row r="38" spans="1:12" ht="12.75">
      <c r="A38" s="18" t="s">
        <v>37</v>
      </c>
      <c r="B38" s="18"/>
      <c r="C38" s="19">
        <v>3224</v>
      </c>
      <c r="D38" s="20">
        <f>SUM(D39:D44)</f>
        <v>230000</v>
      </c>
      <c r="E38" s="21" t="s">
        <v>131</v>
      </c>
      <c r="F38" s="51">
        <f>SUM(F39:F44)</f>
        <v>184000</v>
      </c>
      <c r="G38" s="51">
        <f>SUM(G39:G44)</f>
        <v>230000</v>
      </c>
      <c r="H38" s="102"/>
      <c r="I38" s="21"/>
      <c r="J38" s="21"/>
      <c r="K38" s="21"/>
      <c r="L38" s="102"/>
    </row>
    <row r="39" spans="1:12" ht="22.5">
      <c r="A39" s="61" t="s">
        <v>38</v>
      </c>
      <c r="B39" s="61"/>
      <c r="C39" s="103">
        <v>32241</v>
      </c>
      <c r="D39" s="31">
        <f aca="true" t="shared" si="4" ref="D39:D44">G39</f>
        <v>5000</v>
      </c>
      <c r="E39" s="63" t="s">
        <v>124</v>
      </c>
      <c r="F39" s="31">
        <f aca="true" t="shared" si="5" ref="F39:F44">G39*100/125</f>
        <v>4000</v>
      </c>
      <c r="G39" s="31">
        <v>5000</v>
      </c>
      <c r="H39" s="73"/>
      <c r="I39" s="63"/>
      <c r="J39" s="63"/>
      <c r="K39" s="63"/>
      <c r="L39" s="100" t="s">
        <v>286</v>
      </c>
    </row>
    <row r="40" spans="1:12" ht="22.5">
      <c r="A40" s="61" t="s">
        <v>39</v>
      </c>
      <c r="B40" s="61"/>
      <c r="C40" s="103">
        <v>32242</v>
      </c>
      <c r="D40" s="31">
        <f t="shared" si="4"/>
        <v>5000</v>
      </c>
      <c r="E40" s="63" t="s">
        <v>123</v>
      </c>
      <c r="F40" s="31">
        <f t="shared" si="5"/>
        <v>4000</v>
      </c>
      <c r="G40" s="31">
        <v>5000</v>
      </c>
      <c r="H40" s="73"/>
      <c r="I40" s="30"/>
      <c r="J40" s="30"/>
      <c r="K40" s="30"/>
      <c r="L40" s="100" t="s">
        <v>286</v>
      </c>
    </row>
    <row r="41" spans="1:12" ht="22.5">
      <c r="A41" s="61" t="s">
        <v>40</v>
      </c>
      <c r="B41" s="61"/>
      <c r="C41" s="103">
        <v>3224201</v>
      </c>
      <c r="D41" s="31">
        <f t="shared" si="4"/>
        <v>70000</v>
      </c>
      <c r="E41" s="63" t="s">
        <v>125</v>
      </c>
      <c r="F41" s="31">
        <f t="shared" si="5"/>
        <v>56000</v>
      </c>
      <c r="G41" s="31">
        <v>70000</v>
      </c>
      <c r="H41" s="73" t="s">
        <v>227</v>
      </c>
      <c r="I41" s="30"/>
      <c r="J41" s="30"/>
      <c r="K41" s="30"/>
      <c r="L41" s="100" t="s">
        <v>286</v>
      </c>
    </row>
    <row r="42" spans="1:12" ht="12.75">
      <c r="A42" s="67" t="s">
        <v>122</v>
      </c>
      <c r="B42" s="68"/>
      <c r="C42" s="103"/>
      <c r="D42" s="31"/>
      <c r="E42" s="97" t="s">
        <v>157</v>
      </c>
      <c r="F42" s="31"/>
      <c r="G42" s="64"/>
      <c r="H42" s="73"/>
      <c r="I42" s="30"/>
      <c r="J42" s="30"/>
      <c r="K42" s="30"/>
      <c r="L42" s="78"/>
    </row>
    <row r="43" spans="1:12" ht="22.5">
      <c r="A43" s="67" t="s">
        <v>165</v>
      </c>
      <c r="B43" s="68"/>
      <c r="C43" s="103">
        <v>32243</v>
      </c>
      <c r="D43" s="31">
        <f t="shared" si="4"/>
        <v>30000</v>
      </c>
      <c r="E43" s="63" t="s">
        <v>255</v>
      </c>
      <c r="F43" s="31">
        <f t="shared" si="5"/>
        <v>24000</v>
      </c>
      <c r="G43" s="64">
        <v>30000</v>
      </c>
      <c r="H43" s="73" t="s">
        <v>227</v>
      </c>
      <c r="I43" s="30"/>
      <c r="J43" s="30"/>
      <c r="K43" s="30"/>
      <c r="L43" s="100" t="s">
        <v>286</v>
      </c>
    </row>
    <row r="44" spans="1:12" ht="25.5">
      <c r="A44" s="67" t="s">
        <v>166</v>
      </c>
      <c r="B44" s="68"/>
      <c r="C44" s="134" t="s">
        <v>326</v>
      </c>
      <c r="D44" s="31">
        <f t="shared" si="4"/>
        <v>120000</v>
      </c>
      <c r="E44" s="65" t="s">
        <v>254</v>
      </c>
      <c r="F44" s="31">
        <f t="shared" si="5"/>
        <v>96000</v>
      </c>
      <c r="G44" s="64">
        <v>120000</v>
      </c>
      <c r="H44" s="73" t="s">
        <v>227</v>
      </c>
      <c r="I44" s="63"/>
      <c r="J44" s="30"/>
      <c r="K44" s="30"/>
      <c r="L44" s="100" t="s">
        <v>286</v>
      </c>
    </row>
    <row r="45" spans="1:12" ht="12.75">
      <c r="A45" s="18" t="s">
        <v>41</v>
      </c>
      <c r="B45" s="18"/>
      <c r="C45" s="19">
        <v>3225</v>
      </c>
      <c r="D45" s="20">
        <f>SUM(D46:D47)</f>
        <v>200000</v>
      </c>
      <c r="E45" s="27" t="s">
        <v>42</v>
      </c>
      <c r="F45" s="50">
        <f>SUM(F46:F47)</f>
        <v>160000</v>
      </c>
      <c r="G45" s="51">
        <f>SUM(G46:G47)</f>
        <v>200000</v>
      </c>
      <c r="H45" s="102"/>
      <c r="I45" s="21"/>
      <c r="J45" s="21"/>
      <c r="K45" s="21"/>
      <c r="L45" s="102"/>
    </row>
    <row r="46" spans="1:12" ht="12.75">
      <c r="A46" s="71" t="s">
        <v>43</v>
      </c>
      <c r="B46" s="71"/>
      <c r="C46" s="103">
        <v>32251</v>
      </c>
      <c r="D46" s="31">
        <f>G46</f>
        <v>24000</v>
      </c>
      <c r="E46" s="30" t="s">
        <v>44</v>
      </c>
      <c r="F46" s="31">
        <f>G46*100/125</f>
        <v>19200</v>
      </c>
      <c r="G46" s="31">
        <v>24000</v>
      </c>
      <c r="H46" s="73"/>
      <c r="I46" s="30"/>
      <c r="J46" s="30"/>
      <c r="K46" s="30"/>
      <c r="L46" s="73" t="s">
        <v>96</v>
      </c>
    </row>
    <row r="47" spans="1:12" ht="12.75">
      <c r="A47" s="71" t="s">
        <v>45</v>
      </c>
      <c r="B47" s="79" t="s">
        <v>346</v>
      </c>
      <c r="C47" s="103">
        <v>32252</v>
      </c>
      <c r="D47" s="31">
        <f>G47</f>
        <v>176000</v>
      </c>
      <c r="E47" s="30" t="s">
        <v>46</v>
      </c>
      <c r="F47" s="31">
        <f>G47*100/125</f>
        <v>140800</v>
      </c>
      <c r="G47" s="31">
        <v>176000</v>
      </c>
      <c r="H47" s="73" t="s">
        <v>227</v>
      </c>
      <c r="I47" s="63"/>
      <c r="J47" s="73"/>
      <c r="K47" s="63"/>
      <c r="L47" s="78" t="s">
        <v>100</v>
      </c>
    </row>
    <row r="48" spans="1:12" ht="12.75">
      <c r="A48" s="18" t="s">
        <v>47</v>
      </c>
      <c r="B48" s="18"/>
      <c r="C48" s="19">
        <v>3227</v>
      </c>
      <c r="D48" s="20">
        <f>SUM(D49:D51)</f>
        <v>200000</v>
      </c>
      <c r="E48" s="84" t="s">
        <v>18</v>
      </c>
      <c r="F48" s="50">
        <f>SUM(F49:F51)</f>
        <v>160000</v>
      </c>
      <c r="G48" s="50">
        <f>SUM(G49:G51)</f>
        <v>200000</v>
      </c>
      <c r="H48" s="102"/>
      <c r="I48" s="21"/>
      <c r="J48" s="21"/>
      <c r="K48" s="21"/>
      <c r="L48" s="102"/>
    </row>
    <row r="49" spans="1:12" ht="12.75">
      <c r="A49" s="48" t="s">
        <v>54</v>
      </c>
      <c r="B49" s="48"/>
      <c r="C49" s="104">
        <v>32271</v>
      </c>
      <c r="D49" s="31">
        <f>G49</f>
        <v>40000</v>
      </c>
      <c r="E49" s="47" t="s">
        <v>149</v>
      </c>
      <c r="F49" s="28">
        <f>G49*100/125</f>
        <v>32000</v>
      </c>
      <c r="G49" s="28">
        <v>40000</v>
      </c>
      <c r="H49" s="73" t="s">
        <v>227</v>
      </c>
      <c r="I49" s="52"/>
      <c r="J49" s="52"/>
      <c r="K49" s="52"/>
      <c r="L49" s="98" t="s">
        <v>96</v>
      </c>
    </row>
    <row r="50" spans="1:12" ht="12.75">
      <c r="A50" s="48" t="s">
        <v>129</v>
      </c>
      <c r="B50" s="48"/>
      <c r="C50" s="104">
        <v>3227102</v>
      </c>
      <c r="D50" s="31">
        <f>G50</f>
        <v>80000</v>
      </c>
      <c r="E50" s="47" t="s">
        <v>148</v>
      </c>
      <c r="F50" s="28">
        <f>G50*100/125</f>
        <v>64000</v>
      </c>
      <c r="G50" s="28">
        <v>80000</v>
      </c>
      <c r="H50" s="73" t="s">
        <v>227</v>
      </c>
      <c r="I50" s="52"/>
      <c r="J50" s="52"/>
      <c r="K50" s="52"/>
      <c r="L50" s="98" t="s">
        <v>96</v>
      </c>
    </row>
    <row r="51" spans="1:12" ht="12.75">
      <c r="A51" s="53" t="s">
        <v>158</v>
      </c>
      <c r="B51" s="79" t="s">
        <v>327</v>
      </c>
      <c r="C51" s="104">
        <v>3227101</v>
      </c>
      <c r="D51" s="31">
        <f>G51</f>
        <v>80000</v>
      </c>
      <c r="E51" s="47" t="s">
        <v>111</v>
      </c>
      <c r="F51" s="28">
        <f>G51*100/125</f>
        <v>64000</v>
      </c>
      <c r="G51" s="28">
        <v>80000</v>
      </c>
      <c r="H51" s="73" t="s">
        <v>227</v>
      </c>
      <c r="I51" s="25"/>
      <c r="J51" s="25"/>
      <c r="K51" s="25"/>
      <c r="L51" s="98" t="s">
        <v>96</v>
      </c>
    </row>
    <row r="52" spans="1:12" ht="12.75">
      <c r="A52" s="18" t="s">
        <v>52</v>
      </c>
      <c r="B52" s="18"/>
      <c r="C52" s="19">
        <v>3231</v>
      </c>
      <c r="D52" s="51">
        <f>SUM(D53:D56)+SUM(D58:D59)</f>
        <v>850000</v>
      </c>
      <c r="E52" s="27" t="s">
        <v>48</v>
      </c>
      <c r="F52" s="51">
        <f>SUM(F53:F56)+SUM(F58:F59)</f>
        <v>680000</v>
      </c>
      <c r="G52" s="51">
        <f>SUM(G53:G56)+SUM(G58:G59)</f>
        <v>850000</v>
      </c>
      <c r="H52" s="102"/>
      <c r="I52" s="21"/>
      <c r="J52" s="21"/>
      <c r="K52" s="21"/>
      <c r="L52" s="102"/>
    </row>
    <row r="53" spans="1:12" ht="12.75">
      <c r="A53" s="69" t="s">
        <v>58</v>
      </c>
      <c r="B53" s="69"/>
      <c r="C53" s="103">
        <v>32311</v>
      </c>
      <c r="D53" s="31">
        <f aca="true" t="shared" si="6" ref="D53:D59">G53</f>
        <v>70000</v>
      </c>
      <c r="E53" s="30" t="s">
        <v>49</v>
      </c>
      <c r="F53" s="31">
        <f aca="true" t="shared" si="7" ref="F53:F59">G53*100/125</f>
        <v>56000</v>
      </c>
      <c r="G53" s="31">
        <v>70000</v>
      </c>
      <c r="H53" s="73"/>
      <c r="I53" s="63"/>
      <c r="J53" s="30"/>
      <c r="K53" s="30"/>
      <c r="L53" s="78" t="s">
        <v>209</v>
      </c>
    </row>
    <row r="54" spans="1:12" ht="12.75">
      <c r="A54" s="69" t="s">
        <v>101</v>
      </c>
      <c r="B54" s="69"/>
      <c r="C54" s="103">
        <v>3231101</v>
      </c>
      <c r="D54" s="31">
        <f t="shared" si="6"/>
        <v>60000</v>
      </c>
      <c r="E54" s="63" t="s">
        <v>121</v>
      </c>
      <c r="F54" s="31">
        <f t="shared" si="7"/>
        <v>48000</v>
      </c>
      <c r="G54" s="31">
        <v>60000</v>
      </c>
      <c r="H54" s="73"/>
      <c r="I54" s="63"/>
      <c r="J54" s="63"/>
      <c r="K54" s="63"/>
      <c r="L54" s="78" t="s">
        <v>209</v>
      </c>
    </row>
    <row r="55" spans="1:12" ht="12.75">
      <c r="A55" s="69" t="s">
        <v>102</v>
      </c>
      <c r="B55" s="69"/>
      <c r="C55" s="103">
        <v>32312</v>
      </c>
      <c r="D55" s="31">
        <f t="shared" si="6"/>
        <v>48000</v>
      </c>
      <c r="E55" s="30" t="s">
        <v>50</v>
      </c>
      <c r="F55" s="31">
        <f t="shared" si="7"/>
        <v>38400</v>
      </c>
      <c r="G55" s="31">
        <v>48000</v>
      </c>
      <c r="H55" s="73"/>
      <c r="I55" s="30"/>
      <c r="J55" s="30"/>
      <c r="K55" s="30"/>
      <c r="L55" s="78" t="s">
        <v>209</v>
      </c>
    </row>
    <row r="56" spans="1:12" ht="12.75">
      <c r="A56" s="48" t="s">
        <v>103</v>
      </c>
      <c r="B56" s="48"/>
      <c r="C56" s="104">
        <v>32313</v>
      </c>
      <c r="D56" s="28">
        <f t="shared" si="6"/>
        <v>8000</v>
      </c>
      <c r="E56" s="25" t="s">
        <v>51</v>
      </c>
      <c r="F56" s="28">
        <f t="shared" si="7"/>
        <v>6400</v>
      </c>
      <c r="G56" s="28">
        <v>8000</v>
      </c>
      <c r="H56" s="98"/>
      <c r="I56" s="25"/>
      <c r="J56" s="25"/>
      <c r="K56" s="25"/>
      <c r="L56" s="98" t="s">
        <v>96</v>
      </c>
    </row>
    <row r="57" spans="1:12" ht="12.75">
      <c r="A57" s="48" t="s">
        <v>130</v>
      </c>
      <c r="B57" s="48"/>
      <c r="C57" s="104">
        <v>3231901</v>
      </c>
      <c r="D57" s="28">
        <f t="shared" si="6"/>
        <v>250000</v>
      </c>
      <c r="E57" s="47" t="s">
        <v>134</v>
      </c>
      <c r="F57" s="28">
        <f t="shared" si="7"/>
        <v>200000</v>
      </c>
      <c r="G57" s="28">
        <v>250000</v>
      </c>
      <c r="H57" s="98"/>
      <c r="I57" s="25"/>
      <c r="J57" s="25"/>
      <c r="K57" s="25"/>
      <c r="L57" s="78" t="s">
        <v>185</v>
      </c>
    </row>
    <row r="58" spans="1:12" ht="22.5">
      <c r="A58" s="145" t="s">
        <v>130</v>
      </c>
      <c r="B58" s="145"/>
      <c r="C58" s="138">
        <v>3231901</v>
      </c>
      <c r="D58" s="139">
        <f>G58</f>
        <v>550000</v>
      </c>
      <c r="E58" s="142" t="s">
        <v>134</v>
      </c>
      <c r="F58" s="139">
        <f>G58*100/125</f>
        <v>440000</v>
      </c>
      <c r="G58" s="139">
        <v>550000</v>
      </c>
      <c r="H58" s="141"/>
      <c r="I58" s="144"/>
      <c r="J58" s="144"/>
      <c r="K58" s="144"/>
      <c r="L58" s="143" t="s">
        <v>347</v>
      </c>
    </row>
    <row r="59" spans="1:12" ht="12.75">
      <c r="A59" s="48" t="s">
        <v>132</v>
      </c>
      <c r="B59" s="48"/>
      <c r="C59" s="104">
        <v>3231902</v>
      </c>
      <c r="D59" s="28">
        <f t="shared" si="6"/>
        <v>114000</v>
      </c>
      <c r="E59" s="47" t="s">
        <v>133</v>
      </c>
      <c r="F59" s="28">
        <f t="shared" si="7"/>
        <v>91200</v>
      </c>
      <c r="G59" s="28">
        <v>114000</v>
      </c>
      <c r="H59" s="98"/>
      <c r="I59" s="25"/>
      <c r="J59" s="25"/>
      <c r="K59" s="25"/>
      <c r="L59" s="78" t="s">
        <v>185</v>
      </c>
    </row>
    <row r="60" spans="1:12" ht="12.75">
      <c r="A60" s="18" t="s">
        <v>56</v>
      </c>
      <c r="B60" s="18"/>
      <c r="C60" s="19">
        <v>3232</v>
      </c>
      <c r="D60" s="51">
        <f>D85+D86+SUM(D62:D82)</f>
        <v>1271470</v>
      </c>
      <c r="E60" s="27" t="s">
        <v>53</v>
      </c>
      <c r="F60" s="51">
        <f>F85+F86+SUM(F62:F82)</f>
        <v>1017176</v>
      </c>
      <c r="G60" s="51">
        <f>G85+G86+SUM(G62:G82)</f>
        <v>1271470</v>
      </c>
      <c r="H60" s="102"/>
      <c r="I60" s="21"/>
      <c r="J60" s="21"/>
      <c r="K60" s="21"/>
      <c r="L60" s="102"/>
    </row>
    <row r="61" spans="1:12" ht="22.5">
      <c r="A61" s="61" t="s">
        <v>159</v>
      </c>
      <c r="B61" s="61"/>
      <c r="C61" s="103">
        <v>32321</v>
      </c>
      <c r="D61" s="31">
        <f aca="true" t="shared" si="8" ref="D61:D86">G61</f>
        <v>130000</v>
      </c>
      <c r="E61" s="63" t="s">
        <v>167</v>
      </c>
      <c r="F61" s="31">
        <f aca="true" t="shared" si="9" ref="F61:F86">G61*100/125</f>
        <v>104000</v>
      </c>
      <c r="G61" s="31">
        <v>130000</v>
      </c>
      <c r="H61" s="73" t="s">
        <v>227</v>
      </c>
      <c r="I61" s="30"/>
      <c r="J61" s="30"/>
      <c r="K61" s="30"/>
      <c r="L61" s="100" t="s">
        <v>286</v>
      </c>
    </row>
    <row r="62" spans="1:12" ht="12.75">
      <c r="A62" s="107" t="s">
        <v>311</v>
      </c>
      <c r="B62" s="107"/>
      <c r="C62" s="108"/>
      <c r="D62" s="31">
        <f t="shared" si="8"/>
        <v>115000</v>
      </c>
      <c r="E62" s="110" t="s">
        <v>167</v>
      </c>
      <c r="F62" s="109">
        <f>G62*100/125</f>
        <v>92000</v>
      </c>
      <c r="G62" s="109">
        <v>115000</v>
      </c>
      <c r="H62" s="111"/>
      <c r="I62" s="112"/>
      <c r="J62" s="112"/>
      <c r="K62" s="112"/>
      <c r="L62" s="113" t="s">
        <v>294</v>
      </c>
    </row>
    <row r="63" spans="1:12" ht="12.75">
      <c r="A63" s="61"/>
      <c r="B63" s="61"/>
      <c r="C63" s="103"/>
      <c r="D63" s="31"/>
      <c r="E63" s="63" t="s">
        <v>241</v>
      </c>
      <c r="F63" s="31"/>
      <c r="G63" s="31"/>
      <c r="H63" s="73"/>
      <c r="I63" s="30"/>
      <c r="J63" s="30"/>
      <c r="K63" s="30"/>
      <c r="L63" s="78"/>
    </row>
    <row r="64" spans="1:12" ht="12.75">
      <c r="A64" s="61"/>
      <c r="B64" s="61"/>
      <c r="C64" s="103"/>
      <c r="D64" s="31"/>
      <c r="E64" s="63" t="s">
        <v>240</v>
      </c>
      <c r="F64" s="31"/>
      <c r="G64" s="31"/>
      <c r="H64" s="73"/>
      <c r="I64" s="30"/>
      <c r="J64" s="30"/>
      <c r="K64" s="30"/>
      <c r="L64" s="78"/>
    </row>
    <row r="65" spans="1:12" ht="12.75">
      <c r="A65" s="61"/>
      <c r="B65" s="61"/>
      <c r="C65" s="103"/>
      <c r="D65" s="31"/>
      <c r="E65" s="63" t="s">
        <v>251</v>
      </c>
      <c r="F65" s="31"/>
      <c r="G65" s="31"/>
      <c r="H65" s="73"/>
      <c r="I65" s="30"/>
      <c r="J65" s="30"/>
      <c r="K65" s="30"/>
      <c r="L65" s="78"/>
    </row>
    <row r="66" spans="1:12" ht="12.75">
      <c r="A66" s="61"/>
      <c r="B66" s="61"/>
      <c r="C66" s="103"/>
      <c r="D66" s="31"/>
      <c r="E66" s="63" t="s">
        <v>242</v>
      </c>
      <c r="F66" s="31"/>
      <c r="G66" s="31"/>
      <c r="H66" s="73"/>
      <c r="I66" s="30"/>
      <c r="J66" s="30"/>
      <c r="K66" s="30"/>
      <c r="L66" s="78"/>
    </row>
    <row r="67" spans="1:12" ht="22.5">
      <c r="A67" s="107"/>
      <c r="B67" s="107"/>
      <c r="C67" s="108">
        <v>3232102</v>
      </c>
      <c r="D67" s="112">
        <f t="shared" si="8"/>
        <v>15000</v>
      </c>
      <c r="E67" s="110" t="s">
        <v>251</v>
      </c>
      <c r="F67" s="109">
        <f t="shared" si="9"/>
        <v>12000</v>
      </c>
      <c r="G67" s="109">
        <v>15000</v>
      </c>
      <c r="H67" s="111" t="s">
        <v>227</v>
      </c>
      <c r="I67" s="112"/>
      <c r="J67" s="112"/>
      <c r="K67" s="112"/>
      <c r="L67" s="113" t="s">
        <v>298</v>
      </c>
    </row>
    <row r="68" spans="1:12" ht="25.5">
      <c r="A68" s="61" t="s">
        <v>160</v>
      </c>
      <c r="B68" s="61"/>
      <c r="C68" s="103">
        <v>3232103</v>
      </c>
      <c r="D68" s="31">
        <f t="shared" si="8"/>
        <v>100000</v>
      </c>
      <c r="E68" s="65" t="s">
        <v>239</v>
      </c>
      <c r="F68" s="31">
        <f t="shared" si="9"/>
        <v>80000</v>
      </c>
      <c r="G68" s="31">
        <v>100000</v>
      </c>
      <c r="H68" s="73" t="s">
        <v>227</v>
      </c>
      <c r="I68" s="30"/>
      <c r="J68" s="30"/>
      <c r="K68" s="30"/>
      <c r="L68" s="100" t="s">
        <v>286</v>
      </c>
    </row>
    <row r="69" spans="1:12" ht="12.75">
      <c r="A69" s="61"/>
      <c r="B69" s="61"/>
      <c r="C69" s="103"/>
      <c r="D69" s="31"/>
      <c r="E69" s="63"/>
      <c r="F69" s="31"/>
      <c r="G69" s="31"/>
      <c r="H69" s="73"/>
      <c r="I69" s="30"/>
      <c r="J69" s="30"/>
      <c r="K69" s="30"/>
      <c r="L69" s="78"/>
    </row>
    <row r="70" spans="1:12" ht="22.5">
      <c r="A70" s="61" t="s">
        <v>161</v>
      </c>
      <c r="B70" s="61"/>
      <c r="C70" s="103">
        <v>32322</v>
      </c>
      <c r="D70" s="31">
        <f t="shared" si="8"/>
        <v>30000</v>
      </c>
      <c r="E70" s="63" t="s">
        <v>120</v>
      </c>
      <c r="F70" s="31">
        <f t="shared" si="9"/>
        <v>24000</v>
      </c>
      <c r="G70" s="31">
        <v>30000</v>
      </c>
      <c r="H70" s="73"/>
      <c r="I70" s="30"/>
      <c r="J70" s="30"/>
      <c r="K70" s="30"/>
      <c r="L70" s="100" t="s">
        <v>286</v>
      </c>
    </row>
    <row r="71" spans="1:12" ht="12.75">
      <c r="A71" s="61"/>
      <c r="B71" s="61"/>
      <c r="C71" s="103"/>
      <c r="D71" s="31"/>
      <c r="E71" s="97" t="s">
        <v>217</v>
      </c>
      <c r="F71" s="31"/>
      <c r="G71" s="31"/>
      <c r="H71" s="73"/>
      <c r="I71" s="30"/>
      <c r="J71" s="30"/>
      <c r="K71" s="30"/>
      <c r="L71" s="78"/>
    </row>
    <row r="72" spans="1:12" ht="22.5">
      <c r="A72" s="61" t="s">
        <v>162</v>
      </c>
      <c r="B72" s="61"/>
      <c r="C72" s="103">
        <v>3232201</v>
      </c>
      <c r="D72" s="31">
        <f t="shared" si="8"/>
        <v>24000</v>
      </c>
      <c r="E72" s="63" t="s">
        <v>248</v>
      </c>
      <c r="F72" s="31">
        <f t="shared" si="9"/>
        <v>19200</v>
      </c>
      <c r="G72" s="31">
        <v>24000</v>
      </c>
      <c r="H72" s="73"/>
      <c r="I72" s="30"/>
      <c r="J72" s="30"/>
      <c r="K72" s="30"/>
      <c r="L72" s="100" t="s">
        <v>286</v>
      </c>
    </row>
    <row r="73" spans="1:12" ht="25.5">
      <c r="A73" s="61"/>
      <c r="B73" s="61"/>
      <c r="C73" s="103">
        <v>3232204</v>
      </c>
      <c r="D73" s="31">
        <f t="shared" si="8"/>
        <v>36000</v>
      </c>
      <c r="E73" s="65" t="s">
        <v>285</v>
      </c>
      <c r="F73" s="31">
        <f>G73*100/125</f>
        <v>28800</v>
      </c>
      <c r="G73" s="31">
        <v>36000</v>
      </c>
      <c r="H73" s="73" t="s">
        <v>227</v>
      </c>
      <c r="I73" s="30"/>
      <c r="J73" s="30"/>
      <c r="K73" s="30"/>
      <c r="L73" s="100" t="s">
        <v>286</v>
      </c>
    </row>
    <row r="74" spans="1:12" ht="25.5">
      <c r="A74" s="61" t="s">
        <v>163</v>
      </c>
      <c r="B74" s="61"/>
      <c r="C74" s="103">
        <v>3232203</v>
      </c>
      <c r="D74" s="31">
        <f t="shared" si="8"/>
        <v>70000</v>
      </c>
      <c r="E74" s="65" t="s">
        <v>284</v>
      </c>
      <c r="F74" s="31">
        <f t="shared" si="9"/>
        <v>56000</v>
      </c>
      <c r="G74" s="31">
        <v>70000</v>
      </c>
      <c r="H74" s="73" t="s">
        <v>227</v>
      </c>
      <c r="I74" s="30"/>
      <c r="J74" s="30"/>
      <c r="K74" s="30"/>
      <c r="L74" s="100" t="s">
        <v>286</v>
      </c>
    </row>
    <row r="75" spans="1:12" ht="12.75">
      <c r="A75" s="61"/>
      <c r="B75" s="61"/>
      <c r="C75" s="103"/>
      <c r="D75" s="31"/>
      <c r="E75" s="97" t="s">
        <v>247</v>
      </c>
      <c r="F75" s="31"/>
      <c r="G75" s="31"/>
      <c r="H75" s="73"/>
      <c r="I75" s="30"/>
      <c r="J75" s="30"/>
      <c r="K75" s="30"/>
      <c r="L75" s="78"/>
    </row>
    <row r="76" spans="1:12" ht="25.5">
      <c r="A76" s="61" t="s">
        <v>171</v>
      </c>
      <c r="B76" s="61"/>
      <c r="C76" s="103">
        <v>3232213</v>
      </c>
      <c r="D76" s="31">
        <f t="shared" si="8"/>
        <v>88000</v>
      </c>
      <c r="E76" s="65" t="s">
        <v>218</v>
      </c>
      <c r="F76" s="31">
        <f t="shared" si="9"/>
        <v>70400</v>
      </c>
      <c r="G76" s="31">
        <v>88000</v>
      </c>
      <c r="H76" s="73"/>
      <c r="I76" s="30"/>
      <c r="J76" s="30"/>
      <c r="K76" s="30"/>
      <c r="L76" s="78" t="s">
        <v>185</v>
      </c>
    </row>
    <row r="77" spans="1:12" ht="12.75">
      <c r="A77" s="61" t="s">
        <v>172</v>
      </c>
      <c r="B77" s="61"/>
      <c r="C77" s="103">
        <v>3232212</v>
      </c>
      <c r="D77" s="31">
        <f t="shared" si="8"/>
        <v>50000</v>
      </c>
      <c r="E77" s="63" t="s">
        <v>128</v>
      </c>
      <c r="F77" s="31">
        <f t="shared" si="9"/>
        <v>40000</v>
      </c>
      <c r="G77" s="31">
        <v>50000</v>
      </c>
      <c r="H77" s="73"/>
      <c r="I77" s="30"/>
      <c r="J77" s="30"/>
      <c r="K77" s="30"/>
      <c r="L77" s="78" t="s">
        <v>185</v>
      </c>
    </row>
    <row r="78" spans="1:12" ht="12.75">
      <c r="A78" s="61" t="s">
        <v>173</v>
      </c>
      <c r="B78" s="61"/>
      <c r="C78" s="103">
        <v>3232212</v>
      </c>
      <c r="D78" s="31">
        <f t="shared" si="8"/>
        <v>100000</v>
      </c>
      <c r="E78" s="63" t="s">
        <v>168</v>
      </c>
      <c r="F78" s="31">
        <f t="shared" si="9"/>
        <v>80000</v>
      </c>
      <c r="G78" s="31">
        <v>100000</v>
      </c>
      <c r="H78" s="73"/>
      <c r="I78" s="30"/>
      <c r="J78" s="30"/>
      <c r="K78" s="30"/>
      <c r="L78" s="78" t="s">
        <v>185</v>
      </c>
    </row>
    <row r="79" spans="1:12" ht="12.75">
      <c r="A79" s="61" t="s">
        <v>174</v>
      </c>
      <c r="B79" s="61"/>
      <c r="C79" s="103">
        <v>3232214</v>
      </c>
      <c r="D79" s="31">
        <f t="shared" si="8"/>
        <v>86000</v>
      </c>
      <c r="E79" s="63" t="s">
        <v>169</v>
      </c>
      <c r="F79" s="31">
        <f t="shared" si="9"/>
        <v>68800</v>
      </c>
      <c r="G79" s="31">
        <v>86000</v>
      </c>
      <c r="H79" s="73"/>
      <c r="I79" s="30"/>
      <c r="J79" s="30"/>
      <c r="K79" s="30"/>
      <c r="L79" s="78" t="s">
        <v>185</v>
      </c>
    </row>
    <row r="80" spans="1:12" ht="12.75">
      <c r="A80" s="61" t="s">
        <v>175</v>
      </c>
      <c r="B80" s="61"/>
      <c r="C80" s="103">
        <v>3232210</v>
      </c>
      <c r="D80" s="31">
        <f t="shared" si="8"/>
        <v>36000</v>
      </c>
      <c r="E80" s="63" t="s">
        <v>170</v>
      </c>
      <c r="F80" s="31">
        <f t="shared" si="9"/>
        <v>28800</v>
      </c>
      <c r="G80" s="31">
        <v>36000</v>
      </c>
      <c r="H80" s="73"/>
      <c r="I80" s="30"/>
      <c r="J80" s="30"/>
      <c r="K80" s="30"/>
      <c r="L80" s="78" t="s">
        <v>185</v>
      </c>
    </row>
    <row r="81" spans="1:12" ht="12.75">
      <c r="A81" s="61"/>
      <c r="B81" s="61"/>
      <c r="C81" s="103"/>
      <c r="D81" s="31"/>
      <c r="E81" s="97" t="s">
        <v>55</v>
      </c>
      <c r="F81" s="31"/>
      <c r="G81" s="31"/>
      <c r="H81" s="73"/>
      <c r="I81" s="30"/>
      <c r="J81" s="30"/>
      <c r="K81" s="30"/>
      <c r="L81" s="78"/>
    </row>
    <row r="82" spans="1:12" ht="18.75" customHeight="1">
      <c r="A82" s="61" t="s">
        <v>176</v>
      </c>
      <c r="B82" s="61"/>
      <c r="C82" s="103">
        <v>32323</v>
      </c>
      <c r="D82" s="31">
        <f t="shared" si="8"/>
        <v>100000</v>
      </c>
      <c r="E82" s="63" t="s">
        <v>243</v>
      </c>
      <c r="F82" s="31">
        <f t="shared" si="9"/>
        <v>80000</v>
      </c>
      <c r="G82" s="31">
        <v>100000</v>
      </c>
      <c r="H82" s="73" t="s">
        <v>145</v>
      </c>
      <c r="I82" s="76"/>
      <c r="J82" s="77"/>
      <c r="K82" s="77"/>
      <c r="L82" s="100" t="s">
        <v>287</v>
      </c>
    </row>
    <row r="83" spans="1:12" ht="18.75" customHeight="1">
      <c r="A83" s="61" t="s">
        <v>177</v>
      </c>
      <c r="B83" s="61"/>
      <c r="C83" s="103">
        <v>3232311</v>
      </c>
      <c r="D83" s="31">
        <f t="shared" si="8"/>
        <v>300000</v>
      </c>
      <c r="E83" s="63" t="s">
        <v>245</v>
      </c>
      <c r="F83" s="31">
        <f t="shared" si="9"/>
        <v>240000</v>
      </c>
      <c r="G83" s="31">
        <v>300000</v>
      </c>
      <c r="H83" s="73" t="s">
        <v>145</v>
      </c>
      <c r="I83" s="76"/>
      <c r="J83" s="77"/>
      <c r="K83" s="77"/>
      <c r="L83" s="100" t="s">
        <v>287</v>
      </c>
    </row>
    <row r="84" spans="1:12" ht="18.75" customHeight="1">
      <c r="A84" s="107" t="s">
        <v>310</v>
      </c>
      <c r="B84" s="107"/>
      <c r="C84" s="108"/>
      <c r="D84" s="109"/>
      <c r="E84" s="110" t="s">
        <v>245</v>
      </c>
      <c r="F84" s="109">
        <f>G84*100/125</f>
        <v>297176</v>
      </c>
      <c r="G84" s="109">
        <v>371470</v>
      </c>
      <c r="H84" s="111"/>
      <c r="I84" s="114"/>
      <c r="J84" s="115"/>
      <c r="K84" s="115"/>
      <c r="L84" s="113" t="s">
        <v>294</v>
      </c>
    </row>
    <row r="85" spans="1:12" ht="22.5" customHeight="1">
      <c r="A85" s="136"/>
      <c r="B85" s="136"/>
      <c r="C85" s="138"/>
      <c r="D85" s="139">
        <f t="shared" si="8"/>
        <v>371470</v>
      </c>
      <c r="E85" s="140" t="s">
        <v>245</v>
      </c>
      <c r="F85" s="139">
        <f>G85*100/125</f>
        <v>297176</v>
      </c>
      <c r="G85" s="139">
        <v>371470</v>
      </c>
      <c r="H85" s="141" t="s">
        <v>348</v>
      </c>
      <c r="I85" s="143"/>
      <c r="J85" s="143"/>
      <c r="K85" s="143" t="s">
        <v>278</v>
      </c>
      <c r="L85" s="146" t="s">
        <v>363</v>
      </c>
    </row>
    <row r="86" spans="1:12" ht="22.5">
      <c r="A86" s="61" t="s">
        <v>264</v>
      </c>
      <c r="B86" s="61"/>
      <c r="C86" s="103">
        <v>3232320</v>
      </c>
      <c r="D86" s="31">
        <f t="shared" si="8"/>
        <v>50000</v>
      </c>
      <c r="E86" s="63" t="s">
        <v>244</v>
      </c>
      <c r="F86" s="31">
        <f t="shared" si="9"/>
        <v>40000</v>
      </c>
      <c r="G86" s="31">
        <v>50000</v>
      </c>
      <c r="H86" s="73" t="s">
        <v>227</v>
      </c>
      <c r="I86" s="30"/>
      <c r="J86" s="30"/>
      <c r="K86" s="30"/>
      <c r="L86" s="100" t="s">
        <v>286</v>
      </c>
    </row>
    <row r="87" spans="1:12" ht="12.75">
      <c r="A87" s="61"/>
      <c r="B87" s="61"/>
      <c r="C87" s="62"/>
      <c r="D87" s="31"/>
      <c r="E87" s="63"/>
      <c r="F87" s="31"/>
      <c r="G87" s="31"/>
      <c r="H87" s="73"/>
      <c r="I87" s="30"/>
      <c r="J87" s="30"/>
      <c r="K87" s="30"/>
      <c r="L87" s="78"/>
    </row>
    <row r="88" spans="1:12" ht="12.75">
      <c r="A88" s="18" t="s">
        <v>60</v>
      </c>
      <c r="B88" s="18"/>
      <c r="C88" s="19">
        <v>3233</v>
      </c>
      <c r="D88" s="51">
        <f>SUM(D90)</f>
        <v>30000</v>
      </c>
      <c r="E88" s="27" t="s">
        <v>57</v>
      </c>
      <c r="F88" s="51">
        <f>SUM(F90)</f>
        <v>24000</v>
      </c>
      <c r="G88" s="51">
        <f>SUM(G90)</f>
        <v>30000</v>
      </c>
      <c r="H88" s="102"/>
      <c r="I88" s="21"/>
      <c r="J88" s="21"/>
      <c r="K88" s="21"/>
      <c r="L88" s="102"/>
    </row>
    <row r="89" spans="1:12" ht="12.75">
      <c r="A89" s="48" t="s">
        <v>67</v>
      </c>
      <c r="B89" s="48"/>
      <c r="C89" s="104">
        <v>32339</v>
      </c>
      <c r="D89" s="28">
        <f>G89</f>
        <v>20000</v>
      </c>
      <c r="E89" s="25" t="s">
        <v>59</v>
      </c>
      <c r="F89" s="28">
        <f>G89*100/125</f>
        <v>16000</v>
      </c>
      <c r="G89" s="28">
        <v>20000</v>
      </c>
      <c r="H89" s="98"/>
      <c r="I89" s="25"/>
      <c r="J89" s="25"/>
      <c r="K89" s="25"/>
      <c r="L89" s="98"/>
    </row>
    <row r="90" spans="1:12" ht="22.5">
      <c r="A90" s="145"/>
      <c r="B90" s="145"/>
      <c r="C90" s="138">
        <v>32339</v>
      </c>
      <c r="D90" s="139">
        <f aca="true" t="shared" si="10" ref="D90:D101">G90</f>
        <v>30000</v>
      </c>
      <c r="E90" s="144" t="s">
        <v>59</v>
      </c>
      <c r="F90" s="139">
        <f>G90*100/125</f>
        <v>24000</v>
      </c>
      <c r="G90" s="139">
        <v>30000</v>
      </c>
      <c r="H90" s="141"/>
      <c r="I90" s="144"/>
      <c r="J90" s="144"/>
      <c r="K90" s="144"/>
      <c r="L90" s="146" t="s">
        <v>362</v>
      </c>
    </row>
    <row r="91" spans="1:12" ht="12.75">
      <c r="A91" s="18" t="s">
        <v>65</v>
      </c>
      <c r="B91" s="18"/>
      <c r="C91" s="19">
        <v>3234</v>
      </c>
      <c r="D91" s="51">
        <f>D99+SUM(D92:D95)</f>
        <v>212000</v>
      </c>
      <c r="E91" s="27" t="s">
        <v>61</v>
      </c>
      <c r="F91" s="51">
        <f>F99+SUM(F92:F95)</f>
        <v>169600</v>
      </c>
      <c r="G91" s="51">
        <f>G99+SUM(G92:G95)</f>
        <v>212000</v>
      </c>
      <c r="H91" s="102"/>
      <c r="I91" s="21"/>
      <c r="J91" s="21"/>
      <c r="K91" s="21"/>
      <c r="L91" s="102"/>
    </row>
    <row r="92" spans="1:12" ht="12.75">
      <c r="A92" s="71" t="s">
        <v>71</v>
      </c>
      <c r="B92" s="71"/>
      <c r="C92" s="103">
        <v>32341</v>
      </c>
      <c r="D92" s="31">
        <f t="shared" si="10"/>
        <v>100000</v>
      </c>
      <c r="E92" s="30" t="s">
        <v>62</v>
      </c>
      <c r="F92" s="31">
        <f aca="true" t="shared" si="11" ref="F92:F99">G92*100/125</f>
        <v>80000</v>
      </c>
      <c r="G92" s="31">
        <v>100000</v>
      </c>
      <c r="H92" s="73"/>
      <c r="I92" s="30"/>
      <c r="J92" s="30"/>
      <c r="K92" s="30"/>
      <c r="L92" s="78" t="s">
        <v>185</v>
      </c>
    </row>
    <row r="93" spans="1:12" ht="12.75">
      <c r="A93" s="80" t="s">
        <v>104</v>
      </c>
      <c r="B93" s="80"/>
      <c r="C93" s="103">
        <v>32342</v>
      </c>
      <c r="D93" s="31">
        <f t="shared" si="10"/>
        <v>50000</v>
      </c>
      <c r="E93" s="75" t="s">
        <v>114</v>
      </c>
      <c r="F93" s="31">
        <f t="shared" si="11"/>
        <v>40000</v>
      </c>
      <c r="G93" s="31">
        <v>50000</v>
      </c>
      <c r="H93" s="73"/>
      <c r="I93" s="30"/>
      <c r="J93" s="30"/>
      <c r="K93" s="30"/>
      <c r="L93" s="73" t="s">
        <v>96</v>
      </c>
    </row>
    <row r="94" spans="1:12" ht="12.75">
      <c r="A94" s="80" t="s">
        <v>105</v>
      </c>
      <c r="B94" s="80"/>
      <c r="C94" s="103">
        <v>32343</v>
      </c>
      <c r="D94" s="31">
        <f t="shared" si="10"/>
        <v>4000</v>
      </c>
      <c r="E94" s="30" t="s">
        <v>63</v>
      </c>
      <c r="F94" s="31">
        <f t="shared" si="11"/>
        <v>3200</v>
      </c>
      <c r="G94" s="31">
        <v>4000</v>
      </c>
      <c r="H94" s="73"/>
      <c r="I94" s="30"/>
      <c r="J94" s="30"/>
      <c r="K94" s="30"/>
      <c r="L94" s="73" t="s">
        <v>96</v>
      </c>
    </row>
    <row r="95" spans="1:12" ht="12.75">
      <c r="A95" s="80" t="s">
        <v>106</v>
      </c>
      <c r="B95" s="80"/>
      <c r="C95" s="103">
        <v>32344</v>
      </c>
      <c r="D95" s="31">
        <f t="shared" si="10"/>
        <v>8000</v>
      </c>
      <c r="E95" s="75" t="s">
        <v>115</v>
      </c>
      <c r="F95" s="31">
        <f t="shared" si="11"/>
        <v>6400</v>
      </c>
      <c r="G95" s="31">
        <v>8000</v>
      </c>
      <c r="H95" s="73"/>
      <c r="I95" s="75"/>
      <c r="J95" s="75"/>
      <c r="K95" s="75"/>
      <c r="L95" s="73" t="s">
        <v>100</v>
      </c>
    </row>
    <row r="96" spans="1:12" ht="12.75">
      <c r="A96" s="127" t="s">
        <v>116</v>
      </c>
      <c r="B96" s="127"/>
      <c r="C96" s="119">
        <v>32345</v>
      </c>
      <c r="D96" s="120">
        <f t="shared" si="10"/>
        <v>85000</v>
      </c>
      <c r="E96" s="126" t="s">
        <v>118</v>
      </c>
      <c r="F96" s="120">
        <f t="shared" si="11"/>
        <v>68000</v>
      </c>
      <c r="G96" s="120">
        <v>85000</v>
      </c>
      <c r="H96" s="123" t="s">
        <v>227</v>
      </c>
      <c r="I96" s="121"/>
      <c r="J96" s="121"/>
      <c r="K96" s="121"/>
      <c r="L96" s="123" t="s">
        <v>100</v>
      </c>
    </row>
    <row r="97" spans="1:12" ht="12.75">
      <c r="A97" s="128" t="s">
        <v>117</v>
      </c>
      <c r="B97" s="127"/>
      <c r="C97" s="119">
        <v>323451</v>
      </c>
      <c r="D97" s="120">
        <f t="shared" si="10"/>
        <v>220000</v>
      </c>
      <c r="E97" s="121" t="s">
        <v>192</v>
      </c>
      <c r="F97" s="120">
        <f t="shared" si="11"/>
        <v>176000</v>
      </c>
      <c r="G97" s="120">
        <v>220000</v>
      </c>
      <c r="H97" s="123"/>
      <c r="I97" s="121"/>
      <c r="J97" s="121"/>
      <c r="K97" s="121"/>
      <c r="L97" s="125" t="s">
        <v>185</v>
      </c>
    </row>
    <row r="98" spans="1:12" ht="12.75">
      <c r="A98" s="128" t="s">
        <v>191</v>
      </c>
      <c r="B98" s="127"/>
      <c r="C98" s="119">
        <v>32346</v>
      </c>
      <c r="D98" s="120">
        <f t="shared" si="10"/>
        <v>15000</v>
      </c>
      <c r="E98" s="121" t="s">
        <v>211</v>
      </c>
      <c r="F98" s="120">
        <f t="shared" si="11"/>
        <v>12000</v>
      </c>
      <c r="G98" s="120">
        <v>15000</v>
      </c>
      <c r="H98" s="123"/>
      <c r="I98" s="121"/>
      <c r="J98" s="121"/>
      <c r="K98" s="121"/>
      <c r="L98" s="125" t="s">
        <v>185</v>
      </c>
    </row>
    <row r="99" spans="1:12" ht="12.75">
      <c r="A99" s="81" t="s">
        <v>199</v>
      </c>
      <c r="B99" s="80"/>
      <c r="C99" s="103">
        <v>32349</v>
      </c>
      <c r="D99" s="31">
        <f t="shared" si="10"/>
        <v>50000</v>
      </c>
      <c r="E99" s="30" t="s">
        <v>64</v>
      </c>
      <c r="F99" s="31">
        <f t="shared" si="11"/>
        <v>40000</v>
      </c>
      <c r="G99" s="31">
        <v>50000</v>
      </c>
      <c r="H99" s="73"/>
      <c r="I99" s="30"/>
      <c r="J99" s="30"/>
      <c r="K99" s="30"/>
      <c r="L99" s="78" t="s">
        <v>185</v>
      </c>
    </row>
    <row r="100" spans="1:12" ht="12.75">
      <c r="A100" s="18" t="s">
        <v>69</v>
      </c>
      <c r="B100" s="18"/>
      <c r="C100" s="19">
        <v>3235</v>
      </c>
      <c r="D100" s="21">
        <f>SUM(D101)</f>
        <v>0</v>
      </c>
      <c r="E100" s="27" t="s">
        <v>66</v>
      </c>
      <c r="F100" s="21">
        <f>SUM(F101)</f>
        <v>0</v>
      </c>
      <c r="G100" s="85">
        <f>SUM(G101)</f>
        <v>0</v>
      </c>
      <c r="H100" s="102"/>
      <c r="I100" s="21"/>
      <c r="J100" s="21"/>
      <c r="K100" s="21"/>
      <c r="L100" s="102"/>
    </row>
    <row r="101" spans="1:12" ht="12.75">
      <c r="A101" s="69"/>
      <c r="B101" s="69"/>
      <c r="C101" s="103">
        <v>32359</v>
      </c>
      <c r="D101" s="31">
        <f t="shared" si="10"/>
        <v>0</v>
      </c>
      <c r="E101" s="30" t="s">
        <v>68</v>
      </c>
      <c r="F101" s="31">
        <f>G101*100/125</f>
        <v>0</v>
      </c>
      <c r="G101" s="82">
        <v>0</v>
      </c>
      <c r="H101" s="73"/>
      <c r="I101" s="30"/>
      <c r="J101" s="30"/>
      <c r="K101" s="30"/>
      <c r="L101" s="73" t="s">
        <v>210</v>
      </c>
    </row>
    <row r="102" spans="1:12" ht="12.75">
      <c r="A102" s="38" t="s">
        <v>72</v>
      </c>
      <c r="B102" s="38"/>
      <c r="C102" s="39">
        <v>3236</v>
      </c>
      <c r="D102" s="50">
        <f>SUM(D103:D104)</f>
        <v>45000</v>
      </c>
      <c r="E102" s="41" t="s">
        <v>70</v>
      </c>
      <c r="F102" s="50">
        <f>SUM(F103:F104)</f>
        <v>36000</v>
      </c>
      <c r="G102" s="50">
        <f>SUM(G103:G104)</f>
        <v>45000</v>
      </c>
      <c r="H102" s="99"/>
      <c r="I102" s="42"/>
      <c r="J102" s="42"/>
      <c r="K102" s="42"/>
      <c r="L102" s="99"/>
    </row>
    <row r="103" spans="1:12" ht="12.75">
      <c r="A103" s="48" t="s">
        <v>77</v>
      </c>
      <c r="B103" s="48"/>
      <c r="C103" s="104">
        <v>32361</v>
      </c>
      <c r="D103" s="28">
        <f>G103</f>
        <v>10000</v>
      </c>
      <c r="E103" s="47" t="s">
        <v>141</v>
      </c>
      <c r="F103" s="28">
        <f>G103*100/125</f>
        <v>8000</v>
      </c>
      <c r="G103" s="28">
        <v>10000</v>
      </c>
      <c r="H103" s="98"/>
      <c r="I103" s="25"/>
      <c r="J103" s="25"/>
      <c r="K103" s="25"/>
      <c r="L103" s="98" t="s">
        <v>96</v>
      </c>
    </row>
    <row r="104" spans="1:12" ht="12.75">
      <c r="A104" s="53" t="s">
        <v>265</v>
      </c>
      <c r="B104" s="48"/>
      <c r="C104" s="104">
        <v>32369</v>
      </c>
      <c r="D104" s="28">
        <f>G104</f>
        <v>35000</v>
      </c>
      <c r="E104" s="52" t="s">
        <v>126</v>
      </c>
      <c r="F104" s="28">
        <f>G104*100/125</f>
        <v>28000</v>
      </c>
      <c r="G104" s="28">
        <v>35000</v>
      </c>
      <c r="H104" s="73"/>
      <c r="I104" s="25"/>
      <c r="J104" s="25"/>
      <c r="K104" s="25"/>
      <c r="L104" s="78" t="s">
        <v>185</v>
      </c>
    </row>
    <row r="105" spans="1:12" ht="12.75">
      <c r="A105" s="38" t="s">
        <v>75</v>
      </c>
      <c r="B105" s="38"/>
      <c r="C105" s="39">
        <v>3237</v>
      </c>
      <c r="D105" s="40">
        <f>SUM(D106:D108)</f>
        <v>155000</v>
      </c>
      <c r="E105" s="41" t="s">
        <v>73</v>
      </c>
      <c r="F105" s="50">
        <f>SUM(F106:F108)</f>
        <v>124000</v>
      </c>
      <c r="G105" s="49">
        <f>SUM(G106:G108)</f>
        <v>155000</v>
      </c>
      <c r="H105" s="99"/>
      <c r="I105" s="42"/>
      <c r="J105" s="42"/>
      <c r="K105" s="42"/>
      <c r="L105" s="99"/>
    </row>
    <row r="106" spans="1:12" ht="12.75">
      <c r="A106" s="48" t="s">
        <v>82</v>
      </c>
      <c r="B106" s="48"/>
      <c r="C106" s="104">
        <v>32372</v>
      </c>
      <c r="D106" s="28">
        <f>G106</f>
        <v>35000</v>
      </c>
      <c r="E106" s="52" t="s">
        <v>154</v>
      </c>
      <c r="F106" s="28">
        <f>G106*100/125</f>
        <v>28000</v>
      </c>
      <c r="G106" s="28">
        <v>35000</v>
      </c>
      <c r="H106" s="98"/>
      <c r="I106" s="47"/>
      <c r="J106" s="47"/>
      <c r="K106" s="47"/>
      <c r="L106" s="98" t="s">
        <v>96</v>
      </c>
    </row>
    <row r="107" spans="1:12" ht="12.75">
      <c r="A107" s="69" t="s">
        <v>138</v>
      </c>
      <c r="B107" s="69"/>
      <c r="C107" s="103">
        <v>32373</v>
      </c>
      <c r="D107" s="31">
        <f>G107</f>
        <v>85000</v>
      </c>
      <c r="E107" s="30" t="s">
        <v>74</v>
      </c>
      <c r="F107" s="31">
        <f>G107*100/125</f>
        <v>68000</v>
      </c>
      <c r="G107" s="31">
        <v>85000</v>
      </c>
      <c r="H107" s="73"/>
      <c r="I107" s="30"/>
      <c r="J107" s="30"/>
      <c r="K107" s="30"/>
      <c r="L107" s="78" t="s">
        <v>185</v>
      </c>
    </row>
    <row r="108" spans="1:12" ht="12.75">
      <c r="A108" s="69" t="s">
        <v>139</v>
      </c>
      <c r="B108" s="69"/>
      <c r="C108" s="103">
        <v>32379</v>
      </c>
      <c r="D108" s="31">
        <f>G108</f>
        <v>35000</v>
      </c>
      <c r="E108" s="63" t="s">
        <v>304</v>
      </c>
      <c r="F108" s="31">
        <f>G108*100/125</f>
        <v>28000</v>
      </c>
      <c r="G108" s="31">
        <v>35000</v>
      </c>
      <c r="H108" s="73"/>
      <c r="I108" s="75"/>
      <c r="J108" s="75"/>
      <c r="K108" s="75"/>
      <c r="L108" s="73" t="s">
        <v>96</v>
      </c>
    </row>
    <row r="109" spans="1:12" ht="12.75">
      <c r="A109" s="38" t="s">
        <v>80</v>
      </c>
      <c r="B109" s="38"/>
      <c r="C109" s="39">
        <v>3239</v>
      </c>
      <c r="D109" s="50">
        <f>SUM(D110:D116)</f>
        <v>505000</v>
      </c>
      <c r="E109" s="41" t="s">
        <v>76</v>
      </c>
      <c r="F109" s="50">
        <f>SUM(F110:F116)</f>
        <v>404000</v>
      </c>
      <c r="G109" s="50">
        <f>SUM(G110:G116)</f>
        <v>505000</v>
      </c>
      <c r="H109" s="99"/>
      <c r="I109" s="42"/>
      <c r="J109" s="42"/>
      <c r="K109" s="42"/>
      <c r="L109" s="99"/>
    </row>
    <row r="110" spans="1:12" ht="12.75">
      <c r="A110" s="53" t="s">
        <v>164</v>
      </c>
      <c r="B110" s="48"/>
      <c r="C110" s="104">
        <v>32394</v>
      </c>
      <c r="D110" s="28">
        <f aca="true" t="shared" si="12" ref="D110:D116">G110</f>
        <v>75000</v>
      </c>
      <c r="E110" s="25" t="s">
        <v>78</v>
      </c>
      <c r="F110" s="28">
        <f aca="true" t="shared" si="13" ref="F110:F116">G110*100/125</f>
        <v>60000</v>
      </c>
      <c r="G110" s="28">
        <v>75000</v>
      </c>
      <c r="H110" s="98"/>
      <c r="I110" s="25"/>
      <c r="J110" s="25"/>
      <c r="K110" s="25"/>
      <c r="L110" s="98" t="s">
        <v>96</v>
      </c>
    </row>
    <row r="111" spans="1:12" ht="12.75">
      <c r="A111" s="53" t="s">
        <v>98</v>
      </c>
      <c r="B111" s="48"/>
      <c r="C111" s="103">
        <v>32395</v>
      </c>
      <c r="D111" s="31">
        <f t="shared" si="12"/>
        <v>85000</v>
      </c>
      <c r="E111" s="75" t="s">
        <v>118</v>
      </c>
      <c r="F111" s="31">
        <f t="shared" si="13"/>
        <v>68000</v>
      </c>
      <c r="G111" s="31">
        <v>85000</v>
      </c>
      <c r="H111" s="73" t="s">
        <v>227</v>
      </c>
      <c r="I111" s="63"/>
      <c r="J111" s="63"/>
      <c r="K111" s="63"/>
      <c r="L111" s="73" t="s">
        <v>100</v>
      </c>
    </row>
    <row r="112" spans="1:12" ht="12.75">
      <c r="A112" s="53" t="s">
        <v>299</v>
      </c>
      <c r="B112" s="48"/>
      <c r="C112" s="103">
        <v>32395</v>
      </c>
      <c r="D112" s="31">
        <f t="shared" si="12"/>
        <v>220000</v>
      </c>
      <c r="E112" s="63" t="s">
        <v>192</v>
      </c>
      <c r="F112" s="31">
        <f t="shared" si="13"/>
        <v>176000</v>
      </c>
      <c r="G112" s="31">
        <v>220000</v>
      </c>
      <c r="H112" s="73"/>
      <c r="I112" s="63"/>
      <c r="J112" s="63"/>
      <c r="K112" s="63"/>
      <c r="L112" s="78" t="s">
        <v>185</v>
      </c>
    </row>
    <row r="113" spans="1:12" ht="12.75">
      <c r="A113" s="53" t="s">
        <v>300</v>
      </c>
      <c r="B113" s="48"/>
      <c r="C113" s="103">
        <v>32395</v>
      </c>
      <c r="D113" s="31">
        <f t="shared" si="12"/>
        <v>50000</v>
      </c>
      <c r="E113" s="63" t="s">
        <v>155</v>
      </c>
      <c r="F113" s="31">
        <f t="shared" si="13"/>
        <v>40000</v>
      </c>
      <c r="G113" s="29">
        <v>50000</v>
      </c>
      <c r="H113" s="73" t="s">
        <v>227</v>
      </c>
      <c r="I113" s="30"/>
      <c r="J113" s="63"/>
      <c r="K113" s="63"/>
      <c r="L113" s="78" t="s">
        <v>209</v>
      </c>
    </row>
    <row r="114" spans="1:12" ht="12.75">
      <c r="A114" s="53" t="s">
        <v>301</v>
      </c>
      <c r="B114" s="48"/>
      <c r="C114" s="104">
        <v>32395</v>
      </c>
      <c r="D114" s="28">
        <f t="shared" si="12"/>
        <v>30000</v>
      </c>
      <c r="E114" s="52" t="s">
        <v>204</v>
      </c>
      <c r="F114" s="28">
        <f t="shared" si="13"/>
        <v>24000</v>
      </c>
      <c r="G114" s="34">
        <v>30000</v>
      </c>
      <c r="H114" s="98"/>
      <c r="I114" s="47"/>
      <c r="J114" s="52"/>
      <c r="K114" s="52"/>
      <c r="L114" s="78" t="s">
        <v>185</v>
      </c>
    </row>
    <row r="115" spans="1:12" ht="12.75">
      <c r="A115" s="53" t="s">
        <v>302</v>
      </c>
      <c r="B115" s="48"/>
      <c r="C115" s="103">
        <v>32396</v>
      </c>
      <c r="D115" s="31">
        <f t="shared" si="12"/>
        <v>15000</v>
      </c>
      <c r="E115" s="63" t="s">
        <v>211</v>
      </c>
      <c r="F115" s="31">
        <f t="shared" si="13"/>
        <v>12000</v>
      </c>
      <c r="G115" s="31">
        <v>15000</v>
      </c>
      <c r="H115" s="73"/>
      <c r="I115" s="63"/>
      <c r="J115" s="63"/>
      <c r="K115" s="63"/>
      <c r="L115" s="78" t="s">
        <v>185</v>
      </c>
    </row>
    <row r="116" spans="1:12" ht="12.75">
      <c r="A116" s="53" t="s">
        <v>303</v>
      </c>
      <c r="B116" s="48"/>
      <c r="C116" s="104">
        <v>32399</v>
      </c>
      <c r="D116" s="28">
        <f t="shared" si="12"/>
        <v>30000</v>
      </c>
      <c r="E116" s="25" t="s">
        <v>79</v>
      </c>
      <c r="F116" s="28">
        <f t="shared" si="13"/>
        <v>24000</v>
      </c>
      <c r="G116" s="56">
        <v>30000</v>
      </c>
      <c r="H116" s="98"/>
      <c r="I116" s="25"/>
      <c r="J116" s="25"/>
      <c r="K116" s="25"/>
      <c r="L116" s="78" t="s">
        <v>185</v>
      </c>
    </row>
    <row r="117" spans="1:12" ht="12.75">
      <c r="A117" s="23"/>
      <c r="B117" s="23"/>
      <c r="C117" s="24"/>
      <c r="D117" s="26"/>
      <c r="E117" s="25"/>
      <c r="F117" s="28"/>
      <c r="G117" s="26"/>
      <c r="H117" s="98"/>
      <c r="I117" s="25"/>
      <c r="J117" s="25"/>
      <c r="K117" s="25"/>
      <c r="L117" s="98"/>
    </row>
    <row r="118" spans="1:12" ht="12.75">
      <c r="A118" s="38" t="s">
        <v>85</v>
      </c>
      <c r="B118" s="38"/>
      <c r="C118" s="39">
        <v>3292</v>
      </c>
      <c r="D118" s="40">
        <f>SUM(D119:D123)</f>
        <v>245000</v>
      </c>
      <c r="E118" s="41" t="s">
        <v>81</v>
      </c>
      <c r="F118" s="49">
        <f>SUM(F119:F123)</f>
        <v>245000</v>
      </c>
      <c r="G118" s="49">
        <f>SUM(G119:G123)</f>
        <v>245000</v>
      </c>
      <c r="H118" s="99"/>
      <c r="I118" s="42"/>
      <c r="J118" s="42"/>
      <c r="K118" s="42"/>
      <c r="L118" s="99"/>
    </row>
    <row r="119" spans="1:12" ht="22.5">
      <c r="A119" s="69" t="s">
        <v>89</v>
      </c>
      <c r="B119" s="69"/>
      <c r="C119" s="103">
        <v>32921</v>
      </c>
      <c r="D119" s="31">
        <f>G119</f>
        <v>144000</v>
      </c>
      <c r="E119" s="30" t="s">
        <v>83</v>
      </c>
      <c r="F119" s="31">
        <f>G119*100/100</f>
        <v>144000</v>
      </c>
      <c r="G119" s="31">
        <v>144000</v>
      </c>
      <c r="H119" s="73" t="s">
        <v>188</v>
      </c>
      <c r="I119" s="30"/>
      <c r="J119" s="74" t="s">
        <v>190</v>
      </c>
      <c r="K119" s="78" t="s">
        <v>187</v>
      </c>
      <c r="L119" s="74" t="s">
        <v>246</v>
      </c>
    </row>
    <row r="120" spans="1:12" ht="22.5">
      <c r="A120" s="69" t="s">
        <v>107</v>
      </c>
      <c r="B120" s="69"/>
      <c r="C120" s="103">
        <v>3292111</v>
      </c>
      <c r="D120" s="31">
        <f>G120</f>
        <v>56000</v>
      </c>
      <c r="E120" s="75" t="s">
        <v>142</v>
      </c>
      <c r="F120" s="31">
        <f>G120*100/100</f>
        <v>56000</v>
      </c>
      <c r="G120" s="31">
        <v>56000</v>
      </c>
      <c r="H120" s="73" t="s">
        <v>188</v>
      </c>
      <c r="I120" s="83"/>
      <c r="J120" s="74" t="s">
        <v>190</v>
      </c>
      <c r="K120" s="78" t="s">
        <v>187</v>
      </c>
      <c r="L120" s="74" t="s">
        <v>246</v>
      </c>
    </row>
    <row r="121" spans="1:12" s="37" customFormat="1" ht="22.5">
      <c r="A121" s="69" t="s">
        <v>108</v>
      </c>
      <c r="B121" s="69"/>
      <c r="C121" s="103">
        <v>32922</v>
      </c>
      <c r="D121" s="31">
        <f>G121</f>
        <v>6000</v>
      </c>
      <c r="E121" s="30" t="s">
        <v>84</v>
      </c>
      <c r="F121" s="31">
        <f>G121*100/100</f>
        <v>6000</v>
      </c>
      <c r="G121" s="31">
        <v>6000</v>
      </c>
      <c r="H121" s="73" t="s">
        <v>188</v>
      </c>
      <c r="I121" s="30"/>
      <c r="J121" s="74" t="s">
        <v>190</v>
      </c>
      <c r="K121" s="78" t="s">
        <v>187</v>
      </c>
      <c r="L121" s="74" t="s">
        <v>246</v>
      </c>
    </row>
    <row r="122" spans="1:12" s="37" customFormat="1" ht="22.5">
      <c r="A122" s="69" t="s">
        <v>109</v>
      </c>
      <c r="B122" s="69"/>
      <c r="C122" s="103">
        <v>32923</v>
      </c>
      <c r="D122" s="31">
        <f>G122</f>
        <v>39000</v>
      </c>
      <c r="E122" s="63" t="s">
        <v>252</v>
      </c>
      <c r="F122" s="31">
        <f>G122*100/100</f>
        <v>39000</v>
      </c>
      <c r="G122" s="31">
        <v>39000</v>
      </c>
      <c r="H122" s="73" t="s">
        <v>188</v>
      </c>
      <c r="I122" s="30"/>
      <c r="J122" s="74" t="s">
        <v>190</v>
      </c>
      <c r="K122" s="78" t="s">
        <v>187</v>
      </c>
      <c r="L122" s="74" t="s">
        <v>246</v>
      </c>
    </row>
    <row r="123" spans="1:12" s="37" customFormat="1" ht="12.75">
      <c r="A123" s="69"/>
      <c r="B123" s="69"/>
      <c r="C123" s="103"/>
      <c r="D123" s="31"/>
      <c r="E123" s="63"/>
      <c r="F123" s="31"/>
      <c r="G123" s="31"/>
      <c r="H123" s="73"/>
      <c r="I123" s="30"/>
      <c r="J123" s="74"/>
      <c r="K123" s="78"/>
      <c r="L123" s="73" t="s">
        <v>210</v>
      </c>
    </row>
    <row r="124" spans="1:12" s="37" customFormat="1" ht="12.75">
      <c r="A124" s="38" t="s">
        <v>87</v>
      </c>
      <c r="B124" s="38"/>
      <c r="C124" s="39">
        <v>3293</v>
      </c>
      <c r="D124" s="54">
        <f>SUM(D125)</f>
        <v>10000</v>
      </c>
      <c r="E124" s="41" t="s">
        <v>86</v>
      </c>
      <c r="F124" s="54">
        <f>SUM(F125)</f>
        <v>8000</v>
      </c>
      <c r="G124" s="54">
        <f>SUM(G125)</f>
        <v>10000</v>
      </c>
      <c r="H124" s="99"/>
      <c r="I124" s="42"/>
      <c r="J124" s="42"/>
      <c r="K124" s="42"/>
      <c r="L124" s="99"/>
    </row>
    <row r="125" spans="1:12" s="37" customFormat="1" ht="12.75">
      <c r="A125" s="69" t="s">
        <v>93</v>
      </c>
      <c r="B125" s="69"/>
      <c r="C125" s="103">
        <v>32931</v>
      </c>
      <c r="D125" s="28">
        <f aca="true" t="shared" si="14" ref="D125:D134">G125</f>
        <v>10000</v>
      </c>
      <c r="E125" s="63" t="s">
        <v>86</v>
      </c>
      <c r="F125" s="31">
        <f>G125*100/125</f>
        <v>8000</v>
      </c>
      <c r="G125" s="29">
        <v>10000</v>
      </c>
      <c r="H125" s="73"/>
      <c r="I125" s="30"/>
      <c r="J125" s="30"/>
      <c r="K125" s="30"/>
      <c r="L125" s="73" t="s">
        <v>96</v>
      </c>
    </row>
    <row r="126" spans="1:12" s="37" customFormat="1" ht="12.75">
      <c r="A126" s="38" t="s">
        <v>91</v>
      </c>
      <c r="B126" s="38"/>
      <c r="C126" s="39">
        <v>3294</v>
      </c>
      <c r="D126" s="54">
        <f>SUM(D127:D128)</f>
        <v>45000</v>
      </c>
      <c r="E126" s="41" t="s">
        <v>88</v>
      </c>
      <c r="F126" s="54">
        <f>SUM(F128)</f>
        <v>28000</v>
      </c>
      <c r="G126" s="54">
        <f>SUM(G127:G128)</f>
        <v>45000</v>
      </c>
      <c r="H126" s="99"/>
      <c r="I126" s="42"/>
      <c r="J126" s="42"/>
      <c r="K126" s="42"/>
      <c r="L126" s="99"/>
    </row>
    <row r="127" spans="1:12" s="37" customFormat="1" ht="12.75">
      <c r="A127" s="48" t="s">
        <v>99</v>
      </c>
      <c r="B127" s="48"/>
      <c r="C127" s="104">
        <v>32941</v>
      </c>
      <c r="D127" s="28">
        <f>G127</f>
        <v>10000</v>
      </c>
      <c r="E127" s="25" t="s">
        <v>90</v>
      </c>
      <c r="F127" s="28">
        <f>G127*100/125</f>
        <v>8000</v>
      </c>
      <c r="G127" s="34">
        <v>10000</v>
      </c>
      <c r="H127" s="98"/>
      <c r="I127" s="25"/>
      <c r="J127" s="25"/>
      <c r="K127" s="25"/>
      <c r="L127" s="98"/>
    </row>
    <row r="128" spans="1:12" s="37" customFormat="1" ht="12.75">
      <c r="A128" s="107" t="s">
        <v>306</v>
      </c>
      <c r="B128" s="135" t="s">
        <v>349</v>
      </c>
      <c r="C128" s="108">
        <v>32943</v>
      </c>
      <c r="D128" s="109">
        <f t="shared" si="14"/>
        <v>35000</v>
      </c>
      <c r="E128" s="110" t="s">
        <v>305</v>
      </c>
      <c r="F128" s="109">
        <f>G128*100/125</f>
        <v>28000</v>
      </c>
      <c r="G128" s="116">
        <v>35000</v>
      </c>
      <c r="H128" s="111" t="s">
        <v>227</v>
      </c>
      <c r="I128" s="112"/>
      <c r="J128" s="111" t="s">
        <v>350</v>
      </c>
      <c r="K128" s="112"/>
      <c r="L128" s="111" t="s">
        <v>307</v>
      </c>
    </row>
    <row r="129" spans="1:12" s="37" customFormat="1" ht="12.75">
      <c r="A129" s="38" t="s">
        <v>94</v>
      </c>
      <c r="B129" s="38"/>
      <c r="C129" s="39">
        <v>3299</v>
      </c>
      <c r="D129" s="54">
        <f t="shared" si="14"/>
        <v>15000</v>
      </c>
      <c r="E129" s="41" t="s">
        <v>92</v>
      </c>
      <c r="F129" s="49">
        <f>SUM(F130:F132)</f>
        <v>76000</v>
      </c>
      <c r="G129" s="49">
        <f>SUM(G132)</f>
        <v>15000</v>
      </c>
      <c r="H129" s="99"/>
      <c r="I129" s="42"/>
      <c r="J129" s="42"/>
      <c r="K129" s="42"/>
      <c r="L129" s="99"/>
    </row>
    <row r="130" spans="1:12" s="37" customFormat="1" ht="12.75">
      <c r="A130" s="118" t="s">
        <v>95</v>
      </c>
      <c r="B130" s="118"/>
      <c r="C130" s="119">
        <v>32991</v>
      </c>
      <c r="D130" s="120">
        <f t="shared" si="14"/>
        <v>50000</v>
      </c>
      <c r="E130" s="121" t="s">
        <v>155</v>
      </c>
      <c r="F130" s="120">
        <f>G130*100/125</f>
        <v>40000</v>
      </c>
      <c r="G130" s="122">
        <v>50000</v>
      </c>
      <c r="H130" s="123" t="s">
        <v>227</v>
      </c>
      <c r="I130" s="124"/>
      <c r="J130" s="121"/>
      <c r="K130" s="121"/>
      <c r="L130" s="125" t="s">
        <v>209</v>
      </c>
    </row>
    <row r="131" spans="1:12" s="37" customFormat="1" ht="12.75">
      <c r="A131" s="118" t="s">
        <v>97</v>
      </c>
      <c r="B131" s="118"/>
      <c r="C131" s="119" t="s">
        <v>143</v>
      </c>
      <c r="D131" s="120">
        <f t="shared" si="14"/>
        <v>30000</v>
      </c>
      <c r="E131" s="121" t="s">
        <v>204</v>
      </c>
      <c r="F131" s="120">
        <f>G131*100/125</f>
        <v>24000</v>
      </c>
      <c r="G131" s="122">
        <v>30000</v>
      </c>
      <c r="H131" s="123"/>
      <c r="I131" s="126"/>
      <c r="J131" s="121"/>
      <c r="K131" s="121"/>
      <c r="L131" s="125" t="s">
        <v>185</v>
      </c>
    </row>
    <row r="132" spans="1:12" s="37" customFormat="1" ht="12.75">
      <c r="A132" s="48" t="s">
        <v>119</v>
      </c>
      <c r="B132" s="48"/>
      <c r="C132" s="104">
        <v>32999</v>
      </c>
      <c r="D132" s="28">
        <f t="shared" si="14"/>
        <v>15000</v>
      </c>
      <c r="E132" s="52" t="s">
        <v>92</v>
      </c>
      <c r="F132" s="28">
        <f>G132*100/125</f>
        <v>12000</v>
      </c>
      <c r="G132" s="28">
        <v>15000</v>
      </c>
      <c r="H132" s="98"/>
      <c r="I132" s="25"/>
      <c r="J132" s="25"/>
      <c r="K132" s="25"/>
      <c r="L132" s="98" t="s">
        <v>96</v>
      </c>
    </row>
    <row r="133" spans="1:12" s="37" customFormat="1" ht="12.75">
      <c r="A133" s="38" t="s">
        <v>180</v>
      </c>
      <c r="B133" s="38"/>
      <c r="C133" s="39">
        <v>4221</v>
      </c>
      <c r="D133" s="54">
        <f t="shared" si="14"/>
        <v>0</v>
      </c>
      <c r="E133" s="66" t="s">
        <v>194</v>
      </c>
      <c r="F133" s="49">
        <f>SUM(F134)</f>
        <v>0</v>
      </c>
      <c r="G133" s="49">
        <f>SUM(G134)</f>
        <v>0</v>
      </c>
      <c r="H133" s="99"/>
      <c r="I133" s="42"/>
      <c r="J133" s="42"/>
      <c r="K133" s="42"/>
      <c r="L133" s="99"/>
    </row>
    <row r="134" spans="1:12" s="37" customFormat="1" ht="12.75">
      <c r="A134" s="61"/>
      <c r="B134" s="61"/>
      <c r="C134" s="103">
        <v>41231</v>
      </c>
      <c r="D134" s="31">
        <f t="shared" si="14"/>
        <v>0</v>
      </c>
      <c r="E134" s="63" t="s">
        <v>267</v>
      </c>
      <c r="F134" s="31">
        <f>G134*100/125</f>
        <v>0</v>
      </c>
      <c r="G134" s="31">
        <v>0</v>
      </c>
      <c r="H134" s="73"/>
      <c r="I134" s="30"/>
      <c r="J134" s="30"/>
      <c r="K134" s="30"/>
      <c r="L134" s="78"/>
    </row>
    <row r="135" spans="1:12" s="37" customFormat="1" ht="12.75">
      <c r="A135" s="60" t="s">
        <v>181</v>
      </c>
      <c r="B135" s="38"/>
      <c r="C135" s="39">
        <v>4221</v>
      </c>
      <c r="D135" s="54">
        <f aca="true" t="shared" si="15" ref="D135:D145">G135</f>
        <v>74500</v>
      </c>
      <c r="E135" s="66" t="s">
        <v>194</v>
      </c>
      <c r="F135" s="49">
        <f>SUM(F136:F137)</f>
        <v>59600</v>
      </c>
      <c r="G135" s="49">
        <f>SUM(G136:G137)</f>
        <v>74500</v>
      </c>
      <c r="H135" s="99"/>
      <c r="I135" s="42"/>
      <c r="J135" s="42"/>
      <c r="K135" s="42"/>
      <c r="L135" s="99"/>
    </row>
    <row r="136" spans="1:12" s="37" customFormat="1" ht="24" customHeight="1">
      <c r="A136" s="61" t="s">
        <v>184</v>
      </c>
      <c r="B136" s="61"/>
      <c r="C136" s="103">
        <v>42211</v>
      </c>
      <c r="D136" s="31">
        <f t="shared" si="15"/>
        <v>34500</v>
      </c>
      <c r="E136" s="65" t="s">
        <v>237</v>
      </c>
      <c r="F136" s="96">
        <f>G136*100/125</f>
        <v>27600</v>
      </c>
      <c r="G136" s="31">
        <v>34500</v>
      </c>
      <c r="H136" s="73" t="s">
        <v>227</v>
      </c>
      <c r="I136" s="30"/>
      <c r="J136" s="30"/>
      <c r="K136" s="30"/>
      <c r="L136" s="100" t="s">
        <v>286</v>
      </c>
    </row>
    <row r="137" spans="1:12" s="37" customFormat="1" ht="25.5">
      <c r="A137" s="61" t="s">
        <v>213</v>
      </c>
      <c r="B137" s="62"/>
      <c r="C137" s="103">
        <v>42212</v>
      </c>
      <c r="D137" s="31">
        <f t="shared" si="15"/>
        <v>40000</v>
      </c>
      <c r="E137" s="65" t="s">
        <v>238</v>
      </c>
      <c r="F137" s="31">
        <f>G137*100/125</f>
        <v>32000</v>
      </c>
      <c r="G137" s="31">
        <v>40000</v>
      </c>
      <c r="H137" s="73"/>
      <c r="I137" s="30"/>
      <c r="J137" s="30"/>
      <c r="K137" s="30"/>
      <c r="L137" s="100" t="s">
        <v>286</v>
      </c>
    </row>
    <row r="138" spans="1:12" s="37" customFormat="1" ht="12.75">
      <c r="A138" s="60" t="s">
        <v>182</v>
      </c>
      <c r="B138" s="38"/>
      <c r="C138" s="39">
        <v>4222</v>
      </c>
      <c r="D138" s="54">
        <f t="shared" si="15"/>
        <v>262000</v>
      </c>
      <c r="E138" s="66" t="s">
        <v>193</v>
      </c>
      <c r="F138" s="49">
        <f>SUM(F139:F143)</f>
        <v>209600</v>
      </c>
      <c r="G138" s="49">
        <f>SUM(G139:G143)</f>
        <v>262000</v>
      </c>
      <c r="H138" s="99"/>
      <c r="I138" s="42"/>
      <c r="J138" s="42"/>
      <c r="K138" s="42"/>
      <c r="L138" s="99"/>
    </row>
    <row r="139" spans="1:12" s="37" customFormat="1" ht="22.5">
      <c r="A139" s="61" t="s">
        <v>183</v>
      </c>
      <c r="B139" s="61"/>
      <c r="C139" s="103">
        <v>42229</v>
      </c>
      <c r="D139" s="31">
        <f t="shared" si="15"/>
        <v>170000</v>
      </c>
      <c r="E139" s="63" t="s">
        <v>234</v>
      </c>
      <c r="F139" s="31">
        <f>G139*100/125</f>
        <v>136000</v>
      </c>
      <c r="G139" s="31">
        <v>170000</v>
      </c>
      <c r="H139" s="73" t="s">
        <v>227</v>
      </c>
      <c r="I139" s="30"/>
      <c r="J139" s="30"/>
      <c r="K139" s="30"/>
      <c r="L139" s="100" t="s">
        <v>286</v>
      </c>
    </row>
    <row r="140" spans="1:12" s="37" customFormat="1" ht="22.5">
      <c r="A140" s="61" t="s">
        <v>271</v>
      </c>
      <c r="B140" s="61"/>
      <c r="C140" s="103">
        <v>42222</v>
      </c>
      <c r="D140" s="31">
        <f t="shared" si="15"/>
        <v>20000</v>
      </c>
      <c r="E140" s="63" t="s">
        <v>235</v>
      </c>
      <c r="F140" s="31">
        <f>G140*100/125</f>
        <v>16000</v>
      </c>
      <c r="G140" s="31">
        <v>20000</v>
      </c>
      <c r="H140" s="73" t="s">
        <v>227</v>
      </c>
      <c r="I140" s="30"/>
      <c r="J140" s="30"/>
      <c r="K140" s="30"/>
      <c r="L140" s="100" t="s">
        <v>286</v>
      </c>
    </row>
    <row r="141" spans="1:12" s="37" customFormat="1" ht="22.5">
      <c r="A141" s="61" t="s">
        <v>272</v>
      </c>
      <c r="B141" s="61"/>
      <c r="C141" s="103">
        <v>42222</v>
      </c>
      <c r="D141" s="31">
        <f t="shared" si="15"/>
        <v>66000</v>
      </c>
      <c r="E141" s="63" t="s">
        <v>236</v>
      </c>
      <c r="F141" s="31">
        <f>G141*100/125</f>
        <v>52800</v>
      </c>
      <c r="G141" s="31">
        <v>66000</v>
      </c>
      <c r="H141" s="73" t="s">
        <v>227</v>
      </c>
      <c r="I141" s="30"/>
      <c r="J141" s="30"/>
      <c r="K141" s="30"/>
      <c r="L141" s="100" t="s">
        <v>286</v>
      </c>
    </row>
    <row r="142" spans="1:12" s="37" customFormat="1" ht="22.5">
      <c r="A142" s="61" t="s">
        <v>273</v>
      </c>
      <c r="B142" s="61"/>
      <c r="C142" s="103">
        <v>42221</v>
      </c>
      <c r="D142" s="31">
        <f>G142</f>
        <v>6000</v>
      </c>
      <c r="E142" s="63" t="s">
        <v>256</v>
      </c>
      <c r="F142" s="31">
        <f>G142*100/125</f>
        <v>4800</v>
      </c>
      <c r="G142" s="31">
        <v>6000</v>
      </c>
      <c r="H142" s="73"/>
      <c r="I142" s="30"/>
      <c r="J142" s="30"/>
      <c r="K142" s="30"/>
      <c r="L142" s="100" t="s">
        <v>286</v>
      </c>
    </row>
    <row r="143" spans="1:12" s="37" customFormat="1" ht="12.75">
      <c r="A143" s="61"/>
      <c r="B143" s="61"/>
      <c r="C143" s="62"/>
      <c r="D143" s="31"/>
      <c r="E143" s="63"/>
      <c r="F143" s="31"/>
      <c r="G143" s="31"/>
      <c r="H143" s="73"/>
      <c r="I143" s="30"/>
      <c r="J143" s="30"/>
      <c r="K143" s="30"/>
      <c r="L143" s="78"/>
    </row>
    <row r="144" spans="1:12" s="37" customFormat="1" ht="12.75">
      <c r="A144" s="60" t="s">
        <v>195</v>
      </c>
      <c r="B144" s="38"/>
      <c r="C144" s="39">
        <v>4223</v>
      </c>
      <c r="D144" s="40">
        <f t="shared" si="15"/>
        <v>0</v>
      </c>
      <c r="E144" s="66" t="s">
        <v>198</v>
      </c>
      <c r="F144" s="49">
        <f>SUM(F145:F145)</f>
        <v>0</v>
      </c>
      <c r="G144" s="49">
        <f>SUM(G145:G145)</f>
        <v>0</v>
      </c>
      <c r="H144" s="99"/>
      <c r="I144" s="42"/>
      <c r="J144" s="42"/>
      <c r="K144" s="42"/>
      <c r="L144" s="99"/>
    </row>
    <row r="145" spans="1:12" s="37" customFormat="1" ht="12.75">
      <c r="A145" s="61"/>
      <c r="B145" s="61"/>
      <c r="C145" s="103">
        <v>42231</v>
      </c>
      <c r="D145" s="31">
        <f t="shared" si="15"/>
        <v>0</v>
      </c>
      <c r="E145" s="63" t="s">
        <v>266</v>
      </c>
      <c r="F145" s="31">
        <f>G145*100/125</f>
        <v>0</v>
      </c>
      <c r="G145" s="31">
        <v>0</v>
      </c>
      <c r="H145" s="73"/>
      <c r="I145" s="30"/>
      <c r="J145" s="30"/>
      <c r="K145" s="30"/>
      <c r="L145" s="78"/>
    </row>
    <row r="146" spans="1:12" ht="12.75">
      <c r="A146" s="60" t="s">
        <v>196</v>
      </c>
      <c r="B146" s="38"/>
      <c r="C146" s="39">
        <v>4224</v>
      </c>
      <c r="D146" s="49">
        <f>SUM(D147:D155)</f>
        <v>909000</v>
      </c>
      <c r="E146" s="41" t="s">
        <v>178</v>
      </c>
      <c r="F146" s="49">
        <f>SUM(F147:F155)</f>
        <v>727200</v>
      </c>
      <c r="G146" s="49">
        <f>SUM(G147:G155)</f>
        <v>909000</v>
      </c>
      <c r="H146" s="99"/>
      <c r="I146" s="42"/>
      <c r="J146" s="42"/>
      <c r="K146" s="42"/>
      <c r="L146" s="99"/>
    </row>
    <row r="147" spans="1:12" ht="22.5">
      <c r="A147" s="61" t="s">
        <v>202</v>
      </c>
      <c r="B147" s="105" t="s">
        <v>283</v>
      </c>
      <c r="C147" s="103">
        <v>42241</v>
      </c>
      <c r="D147" s="31">
        <f aca="true" t="shared" si="16" ref="D147:D173">G147</f>
        <v>625000</v>
      </c>
      <c r="E147" s="63" t="s">
        <v>228</v>
      </c>
      <c r="F147" s="31">
        <f aca="true" t="shared" si="17" ref="F147:F155">G147*100/125</f>
        <v>500000</v>
      </c>
      <c r="G147" s="31">
        <v>625000</v>
      </c>
      <c r="H147" s="73" t="s">
        <v>145</v>
      </c>
      <c r="I147" s="73" t="s">
        <v>250</v>
      </c>
      <c r="J147" s="73"/>
      <c r="K147" s="63"/>
      <c r="L147" s="100" t="s">
        <v>287</v>
      </c>
    </row>
    <row r="148" spans="1:12" ht="22.5">
      <c r="A148" s="61" t="s">
        <v>221</v>
      </c>
      <c r="B148" s="61"/>
      <c r="C148" s="62"/>
      <c r="D148" s="31">
        <f t="shared" si="16"/>
        <v>48000</v>
      </c>
      <c r="E148" s="63" t="s">
        <v>229</v>
      </c>
      <c r="F148" s="31">
        <f t="shared" si="17"/>
        <v>38400</v>
      </c>
      <c r="G148" s="31">
        <v>48000</v>
      </c>
      <c r="H148" s="73" t="s">
        <v>227</v>
      </c>
      <c r="I148" s="73"/>
      <c r="J148" s="73"/>
      <c r="K148" s="63"/>
      <c r="L148" s="100" t="s">
        <v>286</v>
      </c>
    </row>
    <row r="149" spans="1:12" ht="22.5">
      <c r="A149" s="61" t="s">
        <v>222</v>
      </c>
      <c r="B149" s="61"/>
      <c r="C149" s="62"/>
      <c r="D149" s="31">
        <f t="shared" si="16"/>
        <v>40000</v>
      </c>
      <c r="E149" s="63" t="s">
        <v>230</v>
      </c>
      <c r="F149" s="31">
        <f t="shared" si="17"/>
        <v>32000</v>
      </c>
      <c r="G149" s="31">
        <v>40000</v>
      </c>
      <c r="H149" s="73" t="s">
        <v>227</v>
      </c>
      <c r="I149" s="73"/>
      <c r="J149" s="73"/>
      <c r="K149" s="63"/>
      <c r="L149" s="100" t="s">
        <v>286</v>
      </c>
    </row>
    <row r="150" spans="1:12" ht="22.5">
      <c r="A150" s="61" t="s">
        <v>268</v>
      </c>
      <c r="B150" s="61"/>
      <c r="C150" s="62"/>
      <c r="D150" s="31">
        <f t="shared" si="16"/>
        <v>22000</v>
      </c>
      <c r="E150" s="63" t="s">
        <v>249</v>
      </c>
      <c r="F150" s="31">
        <f t="shared" si="17"/>
        <v>17600</v>
      </c>
      <c r="G150" s="31">
        <v>22000</v>
      </c>
      <c r="H150" s="73" t="s">
        <v>227</v>
      </c>
      <c r="I150" s="73"/>
      <c r="J150" s="73"/>
      <c r="K150" s="63"/>
      <c r="L150" s="100" t="s">
        <v>286</v>
      </c>
    </row>
    <row r="151" spans="1:12" ht="22.5">
      <c r="A151" s="61" t="s">
        <v>269</v>
      </c>
      <c r="B151" s="61"/>
      <c r="C151" s="62"/>
      <c r="D151" s="31">
        <f t="shared" si="16"/>
        <v>30000</v>
      </c>
      <c r="E151" s="63" t="s">
        <v>233</v>
      </c>
      <c r="F151" s="31">
        <f t="shared" si="17"/>
        <v>24000</v>
      </c>
      <c r="G151" s="31">
        <v>30000</v>
      </c>
      <c r="H151" s="73" t="s">
        <v>227</v>
      </c>
      <c r="I151" s="73"/>
      <c r="J151" s="73"/>
      <c r="K151" s="63"/>
      <c r="L151" s="100" t="s">
        <v>286</v>
      </c>
    </row>
    <row r="152" spans="1:12" ht="22.5">
      <c r="A152" s="61" t="s">
        <v>270</v>
      </c>
      <c r="B152" s="61"/>
      <c r="C152" s="62"/>
      <c r="D152" s="31">
        <f t="shared" si="16"/>
        <v>20000</v>
      </c>
      <c r="E152" s="63" t="s">
        <v>232</v>
      </c>
      <c r="F152" s="31">
        <f t="shared" si="17"/>
        <v>16000</v>
      </c>
      <c r="G152" s="31">
        <v>20000</v>
      </c>
      <c r="H152" s="73" t="s">
        <v>227</v>
      </c>
      <c r="I152" s="73"/>
      <c r="J152" s="73"/>
      <c r="K152" s="63"/>
      <c r="L152" s="100" t="s">
        <v>286</v>
      </c>
    </row>
    <row r="153" spans="1:12" ht="22.5">
      <c r="A153" s="61" t="s">
        <v>274</v>
      </c>
      <c r="B153" s="73" t="s">
        <v>330</v>
      </c>
      <c r="C153" s="62"/>
      <c r="D153" s="31">
        <f t="shared" si="16"/>
        <v>30000</v>
      </c>
      <c r="E153" s="63" t="s">
        <v>231</v>
      </c>
      <c r="F153" s="31">
        <f t="shared" si="17"/>
        <v>24000</v>
      </c>
      <c r="G153" s="31">
        <v>30000</v>
      </c>
      <c r="H153" s="73" t="s">
        <v>227</v>
      </c>
      <c r="I153" s="30"/>
      <c r="J153" s="30"/>
      <c r="K153" s="30"/>
      <c r="L153" s="100" t="s">
        <v>329</v>
      </c>
    </row>
    <row r="154" spans="1:12" ht="24.75" customHeight="1">
      <c r="A154" s="107" t="s">
        <v>293</v>
      </c>
      <c r="B154" s="135" t="s">
        <v>351</v>
      </c>
      <c r="C154" s="108"/>
      <c r="D154" s="109">
        <f t="shared" si="16"/>
        <v>84000</v>
      </c>
      <c r="E154" s="110" t="s">
        <v>331</v>
      </c>
      <c r="F154" s="109">
        <f t="shared" si="17"/>
        <v>67200</v>
      </c>
      <c r="G154" s="116">
        <v>84000</v>
      </c>
      <c r="H154" s="111" t="s">
        <v>145</v>
      </c>
      <c r="I154" s="111"/>
      <c r="J154" s="111"/>
      <c r="K154" s="110"/>
      <c r="L154" s="113" t="s">
        <v>318</v>
      </c>
    </row>
    <row r="155" spans="1:12" ht="24.75" customHeight="1">
      <c r="A155" s="107" t="s">
        <v>323</v>
      </c>
      <c r="B155" s="117"/>
      <c r="C155" s="108"/>
      <c r="D155" s="109">
        <f t="shared" si="16"/>
        <v>10000</v>
      </c>
      <c r="E155" s="132" t="s">
        <v>324</v>
      </c>
      <c r="F155" s="109">
        <f t="shared" si="17"/>
        <v>8000</v>
      </c>
      <c r="G155" s="116">
        <v>10000</v>
      </c>
      <c r="H155" s="111" t="s">
        <v>319</v>
      </c>
      <c r="I155" s="111"/>
      <c r="J155" s="111"/>
      <c r="K155" s="110"/>
      <c r="L155" s="113" t="s">
        <v>322</v>
      </c>
    </row>
    <row r="156" spans="1:12" ht="12.75">
      <c r="A156" s="61"/>
      <c r="B156" s="61"/>
      <c r="C156" s="62"/>
      <c r="D156" s="31"/>
      <c r="E156" s="65"/>
      <c r="F156" s="31"/>
      <c r="G156" s="31"/>
      <c r="H156" s="73"/>
      <c r="I156" s="30"/>
      <c r="J156" s="30"/>
      <c r="K156" s="30"/>
      <c r="L156" s="78"/>
    </row>
    <row r="157" spans="1:12" ht="12.75">
      <c r="A157" s="60" t="s">
        <v>197</v>
      </c>
      <c r="B157" s="38"/>
      <c r="C157" s="39">
        <v>4225</v>
      </c>
      <c r="D157" s="54">
        <f>G157</f>
        <v>25000</v>
      </c>
      <c r="E157" s="66" t="s">
        <v>215</v>
      </c>
      <c r="F157" s="49">
        <f>SUM(F158:F158)</f>
        <v>20000</v>
      </c>
      <c r="G157" s="49">
        <f>SUM(G158:G158)</f>
        <v>25000</v>
      </c>
      <c r="H157" s="99"/>
      <c r="I157" s="42"/>
      <c r="J157" s="42"/>
      <c r="K157" s="42"/>
      <c r="L157" s="99"/>
    </row>
    <row r="158" spans="1:12" ht="22.5">
      <c r="A158" s="61" t="s">
        <v>203</v>
      </c>
      <c r="B158" s="69"/>
      <c r="C158" s="103">
        <v>42252</v>
      </c>
      <c r="D158" s="31">
        <f>G158</f>
        <v>25000</v>
      </c>
      <c r="E158" s="63" t="s">
        <v>226</v>
      </c>
      <c r="F158" s="31">
        <f>G158*100/125</f>
        <v>20000</v>
      </c>
      <c r="G158" s="29">
        <v>25000</v>
      </c>
      <c r="H158" s="73" t="s">
        <v>227</v>
      </c>
      <c r="I158" s="73"/>
      <c r="J158" s="73"/>
      <c r="K158" s="63"/>
      <c r="L158" s="100" t="s">
        <v>286</v>
      </c>
    </row>
    <row r="159" spans="1:12" ht="12.75">
      <c r="A159" s="61"/>
      <c r="B159" s="61"/>
      <c r="C159" s="62"/>
      <c r="D159" s="31"/>
      <c r="E159" s="63"/>
      <c r="F159" s="31"/>
      <c r="G159" s="31"/>
      <c r="H159" s="73"/>
      <c r="I159" s="30"/>
      <c r="J159" s="30"/>
      <c r="K159" s="30"/>
      <c r="L159" s="78"/>
    </row>
    <row r="160" spans="1:12" ht="12.75">
      <c r="A160" s="60" t="s">
        <v>212</v>
      </c>
      <c r="B160" s="38"/>
      <c r="C160" s="39">
        <v>4227</v>
      </c>
      <c r="D160" s="54">
        <f>G160</f>
        <v>6500</v>
      </c>
      <c r="E160" s="66" t="s">
        <v>215</v>
      </c>
      <c r="F160" s="49">
        <f>SUM(F161:F162)</f>
        <v>5200</v>
      </c>
      <c r="G160" s="49">
        <f>SUM(G161:G162)</f>
        <v>6500</v>
      </c>
      <c r="H160" s="99"/>
      <c r="I160" s="42"/>
      <c r="J160" s="42"/>
      <c r="K160" s="42"/>
      <c r="L160" s="99"/>
    </row>
    <row r="161" spans="1:12" ht="22.5">
      <c r="A161" s="61" t="s">
        <v>214</v>
      </c>
      <c r="B161" s="69"/>
      <c r="C161" s="103">
        <v>4277</v>
      </c>
      <c r="D161" s="31">
        <f>G161</f>
        <v>4000</v>
      </c>
      <c r="E161" s="63" t="s">
        <v>224</v>
      </c>
      <c r="F161" s="31">
        <f>G161*100/125</f>
        <v>3200</v>
      </c>
      <c r="G161" s="29">
        <v>4000</v>
      </c>
      <c r="H161" s="73"/>
      <c r="I161" s="73"/>
      <c r="J161" s="73"/>
      <c r="K161" s="63"/>
      <c r="L161" s="100" t="s">
        <v>286</v>
      </c>
    </row>
    <row r="162" spans="1:12" ht="22.5">
      <c r="A162" s="61" t="s">
        <v>276</v>
      </c>
      <c r="B162" s="69"/>
      <c r="C162" s="103">
        <v>4277</v>
      </c>
      <c r="D162" s="31">
        <f>G162</f>
        <v>2500</v>
      </c>
      <c r="E162" s="63" t="s">
        <v>225</v>
      </c>
      <c r="F162" s="31">
        <f>G162*100/125</f>
        <v>2000</v>
      </c>
      <c r="G162" s="29">
        <v>2500</v>
      </c>
      <c r="H162" s="73"/>
      <c r="I162" s="63"/>
      <c r="J162" s="73"/>
      <c r="K162" s="63"/>
      <c r="L162" s="100" t="s">
        <v>286</v>
      </c>
    </row>
    <row r="163" spans="1:12" ht="12.75">
      <c r="A163" s="60" t="s">
        <v>219</v>
      </c>
      <c r="B163" s="38"/>
      <c r="C163" s="39">
        <v>4231</v>
      </c>
      <c r="D163" s="49">
        <f>D164+D167+D169+D171+D172</f>
        <v>2030000</v>
      </c>
      <c r="E163" s="66" t="s">
        <v>216</v>
      </c>
      <c r="F163" s="49">
        <f>F164+F167+F169+F171+F172</f>
        <v>1624000</v>
      </c>
      <c r="G163" s="49">
        <f>G164+G167+G169+G171+G172</f>
        <v>2030000</v>
      </c>
      <c r="H163" s="99"/>
      <c r="I163" s="42"/>
      <c r="J163" s="42"/>
      <c r="K163" s="42"/>
      <c r="L163" s="99"/>
    </row>
    <row r="164" spans="1:12" ht="22.5">
      <c r="A164" s="61" t="s">
        <v>277</v>
      </c>
      <c r="B164" s="105" t="s">
        <v>283</v>
      </c>
      <c r="C164" s="103">
        <v>42319</v>
      </c>
      <c r="D164" s="31">
        <f t="shared" si="16"/>
        <v>1280000</v>
      </c>
      <c r="E164" s="63" t="s">
        <v>223</v>
      </c>
      <c r="F164" s="31">
        <f aca="true" t="shared" si="18" ref="F164:F173">G164*100/125</f>
        <v>1024000</v>
      </c>
      <c r="G164" s="29">
        <v>1280000</v>
      </c>
      <c r="H164" s="73" t="s">
        <v>145</v>
      </c>
      <c r="I164" s="73" t="s">
        <v>289</v>
      </c>
      <c r="J164" s="73"/>
      <c r="K164" s="63"/>
      <c r="L164" s="100" t="s">
        <v>287</v>
      </c>
    </row>
    <row r="165" spans="1:12" ht="22.5">
      <c r="A165" s="107" t="s">
        <v>309</v>
      </c>
      <c r="B165" s="117" t="s">
        <v>364</v>
      </c>
      <c r="C165" s="108"/>
      <c r="D165" s="109"/>
      <c r="E165" s="110" t="s">
        <v>223</v>
      </c>
      <c r="F165" s="109">
        <f t="shared" si="18"/>
        <v>1024000</v>
      </c>
      <c r="G165" s="116">
        <v>1280000</v>
      </c>
      <c r="H165" s="111" t="s">
        <v>188</v>
      </c>
      <c r="I165" s="111" t="s">
        <v>289</v>
      </c>
      <c r="J165" s="111"/>
      <c r="K165" s="110"/>
      <c r="L165" s="113" t="s">
        <v>308</v>
      </c>
    </row>
    <row r="166" spans="1:12" ht="22.5" customHeight="1">
      <c r="A166" s="107" t="s">
        <v>288</v>
      </c>
      <c r="B166" s="117" t="s">
        <v>328</v>
      </c>
      <c r="C166" s="108">
        <v>42319</v>
      </c>
      <c r="D166" s="109">
        <f t="shared" si="16"/>
        <v>320000</v>
      </c>
      <c r="E166" s="110" t="s">
        <v>295</v>
      </c>
      <c r="F166" s="109">
        <f t="shared" si="18"/>
        <v>256000</v>
      </c>
      <c r="G166" s="116">
        <v>320000</v>
      </c>
      <c r="H166" s="111" t="s">
        <v>145</v>
      </c>
      <c r="I166" s="111" t="s">
        <v>289</v>
      </c>
      <c r="J166" s="111"/>
      <c r="K166" s="110"/>
      <c r="L166" s="113" t="s">
        <v>318</v>
      </c>
    </row>
    <row r="167" spans="1:12" ht="22.5" customHeight="1">
      <c r="A167" s="136"/>
      <c r="B167" s="148"/>
      <c r="C167" s="138">
        <v>42319</v>
      </c>
      <c r="D167" s="139">
        <f>G167</f>
        <v>320000</v>
      </c>
      <c r="E167" s="140" t="s">
        <v>295</v>
      </c>
      <c r="F167" s="139">
        <f>G167*100/125</f>
        <v>256000</v>
      </c>
      <c r="G167" s="151">
        <v>320000</v>
      </c>
      <c r="H167" s="141" t="s">
        <v>145</v>
      </c>
      <c r="I167" s="141" t="s">
        <v>358</v>
      </c>
      <c r="J167" s="141"/>
      <c r="K167" s="140"/>
      <c r="L167" s="146" t="s">
        <v>359</v>
      </c>
    </row>
    <row r="168" spans="1:12" ht="23.25" customHeight="1">
      <c r="A168" s="107" t="s">
        <v>290</v>
      </c>
      <c r="B168" s="117"/>
      <c r="C168" s="108">
        <v>42319</v>
      </c>
      <c r="D168" s="109">
        <f t="shared" si="16"/>
        <v>185000</v>
      </c>
      <c r="E168" s="110" t="s">
        <v>296</v>
      </c>
      <c r="F168" s="109">
        <f t="shared" si="18"/>
        <v>148000</v>
      </c>
      <c r="G168" s="116">
        <v>185000</v>
      </c>
      <c r="H168" s="111" t="s">
        <v>145</v>
      </c>
      <c r="I168" s="111" t="s">
        <v>289</v>
      </c>
      <c r="J168" s="111"/>
      <c r="K168" s="110"/>
      <c r="L168" s="113" t="s">
        <v>318</v>
      </c>
    </row>
    <row r="169" spans="1:12" ht="23.25" customHeight="1">
      <c r="A169" s="136"/>
      <c r="B169" s="148"/>
      <c r="C169" s="138">
        <v>42319</v>
      </c>
      <c r="D169" s="139">
        <f>G169</f>
        <v>185000</v>
      </c>
      <c r="E169" s="140" t="s">
        <v>296</v>
      </c>
      <c r="F169" s="139">
        <f>G169*100/125</f>
        <v>148000</v>
      </c>
      <c r="G169" s="151">
        <v>185000</v>
      </c>
      <c r="H169" s="141" t="s">
        <v>145</v>
      </c>
      <c r="I169" s="141" t="s">
        <v>358</v>
      </c>
      <c r="J169" s="141"/>
      <c r="K169" s="140"/>
      <c r="L169" s="146" t="s">
        <v>359</v>
      </c>
    </row>
    <row r="170" spans="1:12" ht="25.5" customHeight="1">
      <c r="A170" s="107" t="s">
        <v>291</v>
      </c>
      <c r="B170" s="117"/>
      <c r="C170" s="108">
        <v>42319</v>
      </c>
      <c r="D170" s="109">
        <f t="shared" si="16"/>
        <v>95000</v>
      </c>
      <c r="E170" s="132" t="s">
        <v>321</v>
      </c>
      <c r="F170" s="109">
        <f t="shared" si="18"/>
        <v>76000</v>
      </c>
      <c r="G170" s="116">
        <v>95000</v>
      </c>
      <c r="H170" s="111" t="s">
        <v>145</v>
      </c>
      <c r="I170" s="111" t="s">
        <v>289</v>
      </c>
      <c r="J170" s="111"/>
      <c r="K170" s="110"/>
      <c r="L170" s="113" t="s">
        <v>318</v>
      </c>
    </row>
    <row r="171" spans="1:12" ht="25.5" customHeight="1">
      <c r="A171" s="136"/>
      <c r="B171" s="148"/>
      <c r="C171" s="138">
        <v>42319</v>
      </c>
      <c r="D171" s="139">
        <f>G171</f>
        <v>95000</v>
      </c>
      <c r="E171" s="152" t="s">
        <v>321</v>
      </c>
      <c r="F171" s="139">
        <f>G171*100/125</f>
        <v>76000</v>
      </c>
      <c r="G171" s="151">
        <v>95000</v>
      </c>
      <c r="H171" s="141" t="s">
        <v>145</v>
      </c>
      <c r="I171" s="141" t="s">
        <v>338</v>
      </c>
      <c r="J171" s="141"/>
      <c r="K171" s="140"/>
      <c r="L171" s="146" t="s">
        <v>359</v>
      </c>
    </row>
    <row r="172" spans="1:12" ht="23.25" customHeight="1">
      <c r="A172" s="107" t="s">
        <v>292</v>
      </c>
      <c r="B172" s="117" t="s">
        <v>352</v>
      </c>
      <c r="C172" s="108">
        <v>42311</v>
      </c>
      <c r="D172" s="109">
        <f t="shared" si="16"/>
        <v>150000</v>
      </c>
      <c r="E172" s="110" t="s">
        <v>297</v>
      </c>
      <c r="F172" s="109">
        <f t="shared" si="18"/>
        <v>120000</v>
      </c>
      <c r="G172" s="116">
        <v>150000</v>
      </c>
      <c r="H172" s="111" t="s">
        <v>319</v>
      </c>
      <c r="I172" s="111"/>
      <c r="J172" s="111" t="s">
        <v>353</v>
      </c>
      <c r="K172" s="110"/>
      <c r="L172" s="113" t="s">
        <v>320</v>
      </c>
    </row>
    <row r="173" spans="1:12" ht="12.75">
      <c r="A173" s="48"/>
      <c r="B173" s="48"/>
      <c r="C173" s="24"/>
      <c r="D173" s="28">
        <f t="shared" si="16"/>
        <v>0</v>
      </c>
      <c r="E173" s="47"/>
      <c r="F173" s="28">
        <f t="shared" si="18"/>
        <v>0</v>
      </c>
      <c r="G173" s="28"/>
      <c r="H173" s="47"/>
      <c r="I173" s="47"/>
      <c r="J173" s="47"/>
      <c r="K173" s="47"/>
      <c r="L173" s="57"/>
    </row>
    <row r="174" spans="1:12" ht="12.75">
      <c r="A174" s="60" t="s">
        <v>275</v>
      </c>
      <c r="B174" s="38"/>
      <c r="C174" s="39">
        <v>4262</v>
      </c>
      <c r="D174" s="40">
        <f>SUM(D175:D175)</f>
        <v>0</v>
      </c>
      <c r="E174" s="41" t="s">
        <v>179</v>
      </c>
      <c r="F174" s="49">
        <f>SUM(F175:F175)</f>
        <v>0</v>
      </c>
      <c r="G174" s="49">
        <f>SUM(G175:G175)</f>
        <v>0</v>
      </c>
      <c r="H174" s="42"/>
      <c r="I174" s="42"/>
      <c r="J174" s="42"/>
      <c r="K174" s="42"/>
      <c r="L174" s="58"/>
    </row>
    <row r="175" spans="1:12" ht="14.25" customHeight="1">
      <c r="A175" s="86"/>
      <c r="B175" s="86"/>
      <c r="C175" s="87"/>
      <c r="D175" s="88">
        <f>G175</f>
        <v>0</v>
      </c>
      <c r="E175" s="89"/>
      <c r="F175" s="88">
        <f>G175*100/125</f>
        <v>0</v>
      </c>
      <c r="G175" s="88"/>
      <c r="H175" s="90"/>
      <c r="I175" s="90"/>
      <c r="J175" s="90"/>
      <c r="K175" s="90"/>
      <c r="L175" s="90"/>
    </row>
    <row r="176" spans="1:12" ht="18" customHeight="1">
      <c r="A176" s="95"/>
      <c r="B176" s="91"/>
      <c r="C176" s="91"/>
      <c r="D176" s="92">
        <f>D7+D10+D19+D26+D38+D45+D48+D52+D60+D88+D91+D100+D102+D105+D109+D118+D124+D126+D129+D133+D135+D138+D144+D146+D160+D163+D174</f>
        <v>9965470</v>
      </c>
      <c r="E176" s="93"/>
      <c r="F176" s="92">
        <f>F7+F10+F19+F26+F38+F45+F48+F52+F60+F88+F91+F100+F102+F105+F109+F118+F124+F126+F129+F133+F135+F138+F144+F146+F160+F163+F174</f>
        <v>8107852.19047619</v>
      </c>
      <c r="G176" s="92">
        <f>G7+G10+G19+G26+G38+G45+G48+G52+G60+G88+G91+G100+G102+G105+G109+G118+G124+G126+G129+G133+G135+G138+G144+G146+G160+G163+G174</f>
        <v>9965470</v>
      </c>
      <c r="H176" s="92"/>
      <c r="I176" s="92"/>
      <c r="J176" s="92"/>
      <c r="K176" s="92"/>
      <c r="L176" s="94"/>
    </row>
    <row r="177" spans="1:12" ht="12.75">
      <c r="A177" s="55" t="s">
        <v>366</v>
      </c>
      <c r="B177" s="5"/>
      <c r="C177" s="4"/>
      <c r="D177" s="4"/>
      <c r="E177" s="8"/>
      <c r="F177" s="45"/>
      <c r="G177" s="44"/>
      <c r="H177" s="44"/>
      <c r="I177" s="44"/>
      <c r="J177" s="44"/>
      <c r="K177" s="44"/>
      <c r="L177" s="37"/>
    </row>
    <row r="178" spans="1:12" ht="12.75">
      <c r="A178" s="4"/>
      <c r="B178" s="4"/>
      <c r="C178" s="4"/>
      <c r="D178" s="4"/>
      <c r="E178" s="8"/>
      <c r="F178" s="45"/>
      <c r="G178" s="44"/>
      <c r="H178" s="44"/>
      <c r="I178" s="44"/>
      <c r="J178" s="44"/>
      <c r="K178" s="44"/>
      <c r="L178" s="37"/>
    </row>
    <row r="179" spans="1:12" ht="12.75">
      <c r="A179" s="55" t="s">
        <v>314</v>
      </c>
      <c r="B179" s="4"/>
      <c r="C179" s="129"/>
      <c r="D179" s="55" t="s">
        <v>315</v>
      </c>
      <c r="E179" s="8"/>
      <c r="F179" s="45"/>
      <c r="G179" s="44"/>
      <c r="H179" s="44"/>
      <c r="I179" s="44"/>
      <c r="J179" s="44"/>
      <c r="K179" s="44"/>
      <c r="L179" s="37"/>
    </row>
    <row r="180" spans="1:12" ht="12.75">
      <c r="A180" s="4"/>
      <c r="B180" s="4"/>
      <c r="C180" s="130"/>
      <c r="D180" s="55" t="s">
        <v>316</v>
      </c>
      <c r="E180" s="8"/>
      <c r="F180" s="45"/>
      <c r="G180" s="44"/>
      <c r="H180" s="44"/>
      <c r="I180" s="44"/>
      <c r="J180" s="44"/>
      <c r="K180" s="44"/>
      <c r="L180" s="37"/>
    </row>
    <row r="181" ht="12.75">
      <c r="D181" s="131" t="s">
        <v>317</v>
      </c>
    </row>
    <row r="182" spans="1:4" ht="12.75">
      <c r="A182" s="46"/>
      <c r="B182" s="46"/>
      <c r="C182" s="147"/>
      <c r="D182" s="55" t="s">
        <v>365</v>
      </c>
    </row>
    <row r="183" ht="12.75">
      <c r="E183" t="s">
        <v>186</v>
      </c>
    </row>
  </sheetData>
  <sheetProtection/>
  <printOptions/>
  <pageMargins left="0.35433070866141736" right="0.11811023622047245" top="0.5905511811023623" bottom="0.5905511811023623" header="0.31496062992125984" footer="0.31496062992125984"/>
  <pageSetup horizontalDpi="300" verticalDpi="300" orientation="landscape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2015-05-11T13:10:13Z</cp:lastPrinted>
  <dcterms:created xsi:type="dcterms:W3CDTF">2010-01-14T13:59:02Z</dcterms:created>
  <dcterms:modified xsi:type="dcterms:W3CDTF">2015-05-22T09:47:47Z</dcterms:modified>
  <cp:category/>
  <cp:version/>
  <cp:contentType/>
  <cp:contentStatus/>
  <cp:revision>1</cp:revision>
</cp:coreProperties>
</file>