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600" tabRatio="990"/>
  </bookViews>
  <sheets>
    <sheet name="Sažetak općeg dijela " sheetId="14" r:id="rId1"/>
    <sheet name="E3-2020 Plan prih.po izv." sheetId="17" r:id="rId2"/>
    <sheet name="E3-Plan prih.po izvorima " sheetId="9" state="hidden" r:id="rId3"/>
    <sheet name="E5-Plan prih.po izvor." sheetId="6" state="hidden" r:id="rId4"/>
    <sheet name="E4-Plan rash. -izdat. po izvor." sheetId="2" state="hidden" r:id="rId5"/>
    <sheet name="E3- 2020-Plan rash. i izdat. " sheetId="8" r:id="rId6"/>
    <sheet name="E3-2021-22-Plan rash. i izd " sheetId="16" state="hidden" r:id="rId7"/>
    <sheet name="E3i2-Plan rash. i izd" sheetId="10" state="hidden" r:id="rId8"/>
    <sheet name="StaroSažetak općeg dijela" sheetId="3" state="hidden" r:id="rId9"/>
    <sheet name="E2- 2021-22 Plan prih.po izv  " sheetId="13" r:id="rId10"/>
    <sheet name="E2-2021-22-Plan rash. i izd " sheetId="15" r:id="rId11"/>
    <sheet name="Opći dio - Prihodi" sheetId="4" r:id="rId12"/>
    <sheet name="Opći dio - rashodi" sheetId="7" r:id="rId13"/>
    <sheet name="Opći dioP - Prihodi (2)" sheetId="11" state="hidden" r:id="rId14"/>
    <sheet name="Opći dioP - rashodi (2)" sheetId="12" state="hidden" r:id="rId15"/>
  </sheets>
  <definedNames>
    <definedName name="_xlnm._FilterDatabase" localSheetId="10">'E2-2021-22-Plan rash. i izd '!#REF!</definedName>
    <definedName name="_xlnm._FilterDatabase" localSheetId="5">'E3- 2020-Plan rash. i izdat. '!#REF!</definedName>
    <definedName name="_xlnm._FilterDatabase" localSheetId="6">'E3-2021-22-Plan rash. i izd '!#REF!</definedName>
    <definedName name="_xlnm._FilterDatabase" localSheetId="7">'E3i2-Plan rash. i izd'!#REF!</definedName>
    <definedName name="_xlnm._FilterDatabase" localSheetId="4">'E4-Plan rash. -izdat. po izvor.'!#REF!</definedName>
    <definedName name="_xlnm.Print_Area" localSheetId="1">'E3-2020 Plan prih.po izv.'!$A$1:$N$22</definedName>
    <definedName name="_xlnm.Print_Area" localSheetId="4">'E4-Plan rash. -izdat. po izvor.'!$A$1:$AO$239</definedName>
    <definedName name="_xlnm.Print_Area" localSheetId="0">'Sažetak općeg dijela '!$A$2:$H$27</definedName>
    <definedName name="_xlnm.Print_Titles" localSheetId="10">'E2-2021-22-Plan rash. i izd '!$A:$B,'E2-2021-22-Plan rash. i izd '!$1:$3</definedName>
    <definedName name="_xlnm.Print_Titles" localSheetId="5">'E3- 2020-Plan rash. i izdat. '!$A:$B,'E3- 2020-Plan rash. i izdat. '!$1:$3</definedName>
    <definedName name="_xlnm.Print_Titles" localSheetId="6">'E3-2021-22-Plan rash. i izd '!$A:$B,'E3-2021-22-Plan rash. i izd '!$1:$3</definedName>
    <definedName name="_xlnm.Print_Titles" localSheetId="7">'E3i2-Plan rash. i izd'!$A:$B,'E3i2-Plan rash. i izd'!$1:$3</definedName>
    <definedName name="_xlnm.Print_Titles" localSheetId="4">'E4-Plan rash. -izdat. po izvor.'!$A:$B,'E4-Plan rash. -izdat. po izvor.'!$1:$3</definedName>
    <definedName name="Print_Titles_0" localSheetId="10">'E2-2021-22-Plan rash. i izd '!$1:$3</definedName>
    <definedName name="Print_Titles_0" localSheetId="5">'E3- 2020-Plan rash. i izdat. '!$1:$3</definedName>
    <definedName name="Print_Titles_0" localSheetId="6">'E3-2021-22-Plan rash. i izd '!$1:$3</definedName>
    <definedName name="Print_Titles_0" localSheetId="7">'E3i2-Plan rash. i izd'!$1:$3</definedName>
    <definedName name="Print_Titles_0" localSheetId="4">'E4-Plan rash. -izdat. po izvor.'!$1:$3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1" i="17"/>
  <c r="L71"/>
  <c r="K71"/>
  <c r="J71"/>
  <c r="I71"/>
  <c r="H71"/>
  <c r="G71"/>
  <c r="E71"/>
  <c r="D71"/>
  <c r="C71"/>
  <c r="B71"/>
  <c r="N46"/>
  <c r="L46"/>
  <c r="K46"/>
  <c r="J46"/>
  <c r="I46"/>
  <c r="H46"/>
  <c r="G46"/>
  <c r="F46"/>
  <c r="E46"/>
  <c r="D46"/>
  <c r="C46"/>
  <c r="B46"/>
  <c r="N20"/>
  <c r="M20"/>
  <c r="L20"/>
  <c r="K20"/>
  <c r="J20"/>
  <c r="I20"/>
  <c r="H20"/>
  <c r="G20"/>
  <c r="F20"/>
  <c r="E20"/>
  <c r="D20"/>
  <c r="C20"/>
  <c r="B20"/>
  <c r="B21" s="1"/>
  <c r="B47" l="1"/>
  <c r="B72"/>
  <c r="F5" i="7"/>
  <c r="F37"/>
  <c r="F67" i="4" l="1"/>
  <c r="F43"/>
  <c r="E43"/>
  <c r="D43"/>
  <c r="D97"/>
  <c r="D72"/>
  <c r="D18"/>
  <c r="R22" i="10" l="1"/>
  <c r="R12" i="15" s="1"/>
  <c r="R43"/>
  <c r="R42" s="1"/>
  <c r="R41"/>
  <c r="R40"/>
  <c r="R39"/>
  <c r="R38"/>
  <c r="R34"/>
  <c r="R33"/>
  <c r="R30"/>
  <c r="R23"/>
  <c r="E12"/>
  <c r="R53" i="10"/>
  <c r="R52"/>
  <c r="R51"/>
  <c r="R49"/>
  <c r="R48"/>
  <c r="R47"/>
  <c r="R46"/>
  <c r="R45"/>
  <c r="R39"/>
  <c r="R38"/>
  <c r="R37"/>
  <c r="R35"/>
  <c r="R34"/>
  <c r="R33"/>
  <c r="R32"/>
  <c r="R30"/>
  <c r="R27"/>
  <c r="R26"/>
  <c r="R25"/>
  <c r="R24"/>
  <c r="S22"/>
  <c r="E22"/>
  <c r="R28" l="1"/>
  <c r="R15" i="15" s="1"/>
  <c r="R40" i="10"/>
  <c r="R20" i="15" s="1"/>
  <c r="R54" i="10"/>
  <c r="R29" i="15" s="1"/>
  <c r="R36" i="10"/>
  <c r="R19" i="15" s="1"/>
  <c r="R18" s="1"/>
  <c r="R50" i="10"/>
  <c r="R28" i="15" s="1"/>
  <c r="R27" s="1"/>
  <c r="R32"/>
  <c r="R37"/>
  <c r="R36" s="1"/>
  <c r="R12" i="16"/>
  <c r="E9"/>
  <c r="AJ103" i="2"/>
  <c r="AI103"/>
  <c r="AH103"/>
  <c r="AF103"/>
  <c r="R29" i="10" s="1"/>
  <c r="R31" s="1"/>
  <c r="R16" i="15" s="1"/>
  <c r="R14" s="1"/>
  <c r="AO103" i="2"/>
  <c r="AN103"/>
  <c r="AM103"/>
  <c r="AL103"/>
  <c r="AK103"/>
  <c r="AD107"/>
  <c r="AD105"/>
  <c r="AD104"/>
  <c r="AD106" s="1"/>
  <c r="AD102"/>
  <c r="AD101"/>
  <c r="AD100"/>
  <c r="AD99"/>
  <c r="AD97"/>
  <c r="AD96"/>
  <c r="AD95"/>
  <c r="AD93"/>
  <c r="AD91"/>
  <c r="AJ54"/>
  <c r="AP54"/>
  <c r="AO54"/>
  <c r="AN54"/>
  <c r="AM54"/>
  <c r="AL54"/>
  <c r="AK54"/>
  <c r="AF56"/>
  <c r="AF54"/>
  <c r="AF52"/>
  <c r="R19" i="10" s="1"/>
  <c r="R20" s="1"/>
  <c r="R11" i="15" s="1"/>
  <c r="AF48" i="2"/>
  <c r="R17" i="10" s="1"/>
  <c r="AF40" i="2"/>
  <c r="R16" i="10" s="1"/>
  <c r="AF38" i="2"/>
  <c r="R15" i="10" s="1"/>
  <c r="AF28" i="2"/>
  <c r="R14" i="10" s="1"/>
  <c r="AF21" i="2"/>
  <c r="R13" i="10" s="1"/>
  <c r="AF16" i="2"/>
  <c r="R11" i="10" s="1"/>
  <c r="AF13" i="2"/>
  <c r="R10" i="10" s="1"/>
  <c r="AF11" i="2"/>
  <c r="R9" i="10" s="1"/>
  <c r="AP106" i="2"/>
  <c r="AO106"/>
  <c r="AN106"/>
  <c r="AM106"/>
  <c r="AL106"/>
  <c r="AK106"/>
  <c r="AJ106"/>
  <c r="AI106"/>
  <c r="AH106"/>
  <c r="AG106"/>
  <c r="AF106"/>
  <c r="AE106"/>
  <c r="AD148"/>
  <c r="AD147"/>
  <c r="AD146"/>
  <c r="AD144"/>
  <c r="AD143"/>
  <c r="AD142"/>
  <c r="AD140"/>
  <c r="AD139"/>
  <c r="AD138"/>
  <c r="AD137"/>
  <c r="AD135"/>
  <c r="AD134"/>
  <c r="AD133"/>
  <c r="AC103"/>
  <c r="AB103"/>
  <c r="AA103"/>
  <c r="Z103"/>
  <c r="Y103"/>
  <c r="X103"/>
  <c r="W103"/>
  <c r="V103"/>
  <c r="U103"/>
  <c r="T103"/>
  <c r="S103"/>
  <c r="R103"/>
  <c r="Q102"/>
  <c r="Q148"/>
  <c r="Q147"/>
  <c r="Q146"/>
  <c r="Q144"/>
  <c r="Q143"/>
  <c r="Q142"/>
  <c r="Q140"/>
  <c r="Q139"/>
  <c r="Q138"/>
  <c r="Q137"/>
  <c r="Q135"/>
  <c r="Q134"/>
  <c r="Q133"/>
  <c r="S52"/>
  <c r="E19" i="10" s="1"/>
  <c r="E20" s="1"/>
  <c r="E11" i="15" s="1"/>
  <c r="S48" i="2"/>
  <c r="E17" i="10" s="1"/>
  <c r="S40" i="2"/>
  <c r="E16" i="10" s="1"/>
  <c r="S38" i="2"/>
  <c r="E15" i="10" s="1"/>
  <c r="S28" i="2"/>
  <c r="E14" i="10" s="1"/>
  <c r="S21" i="2"/>
  <c r="E13" i="10" s="1"/>
  <c r="S16" i="2"/>
  <c r="E11" i="10" s="1"/>
  <c r="S13" i="2"/>
  <c r="E10" i="10" s="1"/>
  <c r="S11" i="2"/>
  <c r="E9" i="10" s="1"/>
  <c r="X52" i="2"/>
  <c r="X54"/>
  <c r="X38"/>
  <c r="W54"/>
  <c r="V54"/>
  <c r="AD166"/>
  <c r="AE167"/>
  <c r="AE165"/>
  <c r="AE162"/>
  <c r="AE160"/>
  <c r="AL171"/>
  <c r="AK171"/>
  <c r="AL167"/>
  <c r="AK167"/>
  <c r="AL165"/>
  <c r="AK165"/>
  <c r="AL162"/>
  <c r="AK162"/>
  <c r="AL160"/>
  <c r="AK160"/>
  <c r="AJ171"/>
  <c r="AJ167"/>
  <c r="AJ165"/>
  <c r="AJ162"/>
  <c r="AJ160"/>
  <c r="Q166"/>
  <c r="Y171"/>
  <c r="X171"/>
  <c r="Y167"/>
  <c r="X167"/>
  <c r="Y165"/>
  <c r="X165"/>
  <c r="Y162"/>
  <c r="X162"/>
  <c r="Y160"/>
  <c r="X160"/>
  <c r="W160"/>
  <c r="W162"/>
  <c r="W165"/>
  <c r="W167"/>
  <c r="W171"/>
  <c r="V171"/>
  <c r="U171"/>
  <c r="V167"/>
  <c r="U167"/>
  <c r="V165"/>
  <c r="U165"/>
  <c r="V162"/>
  <c r="U162"/>
  <c r="V160"/>
  <c r="U160"/>
  <c r="R167"/>
  <c r="R165"/>
  <c r="R162"/>
  <c r="R160"/>
  <c r="W136"/>
  <c r="W132"/>
  <c r="W130"/>
  <c r="W106"/>
  <c r="W98"/>
  <c r="V98"/>
  <c r="R98"/>
  <c r="W94"/>
  <c r="V94"/>
  <c r="U94"/>
  <c r="U98" s="1"/>
  <c r="T94"/>
  <c r="T98" s="1"/>
  <c r="R94"/>
  <c r="W92"/>
  <c r="V92"/>
  <c r="U92"/>
  <c r="T92"/>
  <c r="R92"/>
  <c r="E13" i="16" l="1"/>
  <c r="E17"/>
  <c r="R26" i="15"/>
  <c r="E15" i="16"/>
  <c r="R14"/>
  <c r="E18" i="10"/>
  <c r="E10" i="15" s="1"/>
  <c r="AD103" i="2"/>
  <c r="R16" i="16"/>
  <c r="R12" i="10"/>
  <c r="R9" i="15" s="1"/>
  <c r="E11" i="16"/>
  <c r="R10"/>
  <c r="E12" i="10"/>
  <c r="E9" i="15" s="1"/>
  <c r="E12" i="16"/>
  <c r="E16"/>
  <c r="R11"/>
  <c r="R15"/>
  <c r="R18" i="10"/>
  <c r="R10" i="15" s="1"/>
  <c r="R8" s="1"/>
  <c r="R7" s="1"/>
  <c r="R45" s="1"/>
  <c r="E10" i="16"/>
  <c r="E14"/>
  <c r="R9"/>
  <c r="R13"/>
  <c r="R17"/>
  <c r="AF8" i="2"/>
  <c r="S8"/>
  <c r="F46" i="9"/>
  <c r="E8" i="16" l="1"/>
  <c r="E7" s="1"/>
  <c r="E65" s="1"/>
  <c r="R8"/>
  <c r="R7" s="1"/>
  <c r="R65" s="1"/>
  <c r="E8" i="15"/>
  <c r="E7" s="1"/>
  <c r="E45" s="1"/>
  <c r="S7" i="2"/>
  <c r="E8" i="10"/>
  <c r="AF7" i="2"/>
  <c r="R8" i="10"/>
  <c r="P169" i="2"/>
  <c r="P168"/>
  <c r="P163"/>
  <c r="P158"/>
  <c r="R7" i="10" l="1"/>
  <c r="R77" s="1"/>
  <c r="AF236" i="2"/>
  <c r="E7" i="10"/>
  <c r="E77" s="1"/>
  <c r="S236" i="2"/>
  <c r="C53" i="6"/>
  <c r="B53"/>
  <c r="C80"/>
  <c r="C71" i="9"/>
  <c r="C46"/>
  <c r="C40" i="13"/>
  <c r="C19"/>
  <c r="P44" i="8" l="1"/>
  <c r="F13" i="14" l="1"/>
  <c r="P18" i="8"/>
  <c r="O18"/>
  <c r="C55" i="2" l="1"/>
  <c r="M56"/>
  <c r="L56"/>
  <c r="K56"/>
  <c r="J56"/>
  <c r="I56"/>
  <c r="H56"/>
  <c r="N56"/>
  <c r="P56"/>
  <c r="P19" i="8" s="1"/>
  <c r="P54" i="2"/>
  <c r="O54"/>
  <c r="N54"/>
  <c r="N18" i="8" s="1"/>
  <c r="M54" i="2"/>
  <c r="M18" i="8" s="1"/>
  <c r="L54" i="2"/>
  <c r="L18" i="8" s="1"/>
  <c r="K54" i="2"/>
  <c r="K18" i="8" s="1"/>
  <c r="J54" i="2"/>
  <c r="J18" i="8" s="1"/>
  <c r="G54" i="2"/>
  <c r="G18" i="8" s="1"/>
  <c r="F54" i="2"/>
  <c r="F18" i="8" s="1"/>
  <c r="E54" i="2"/>
  <c r="E18" i="8" s="1"/>
  <c r="D54" i="2"/>
  <c r="D18" i="8" s="1"/>
  <c r="H54" i="2"/>
  <c r="H18" i="8" s="1"/>
  <c r="I54" i="2"/>
  <c r="I18" i="8" s="1"/>
  <c r="AE54" i="2"/>
  <c r="R54"/>
  <c r="C54" l="1"/>
  <c r="C18" i="8" s="1"/>
  <c r="F72" i="4"/>
  <c r="E72"/>
  <c r="S18" i="8" l="1"/>
  <c r="R18"/>
  <c r="L160" i="2"/>
  <c r="M210"/>
  <c r="M213"/>
  <c r="H20" i="9" l="1"/>
  <c r="F27" i="6" l="1"/>
  <c r="F20" i="9"/>
  <c r="P25" i="8"/>
  <c r="O25"/>
  <c r="N25"/>
  <c r="M25"/>
  <c r="L25"/>
  <c r="K25"/>
  <c r="J25"/>
  <c r="H25"/>
  <c r="G25"/>
  <c r="F25"/>
  <c r="E25"/>
  <c r="D25"/>
  <c r="I210" i="2" l="1"/>
  <c r="I216" l="1"/>
  <c r="G20" i="9" l="1"/>
  <c r="G27" i="6"/>
  <c r="I145" i="2" l="1"/>
  <c r="C143"/>
  <c r="C105"/>
  <c r="C104"/>
  <c r="I106"/>
  <c r="I25" i="8" s="1"/>
  <c r="I103" i="2"/>
  <c r="C102"/>
  <c r="C106" l="1"/>
  <c r="C25" i="8" s="1"/>
  <c r="C107" i="2"/>
  <c r="Q107"/>
  <c r="D108"/>
  <c r="F108"/>
  <c r="G108"/>
  <c r="H108"/>
  <c r="I108"/>
  <c r="J108"/>
  <c r="K108"/>
  <c r="L108"/>
  <c r="M108"/>
  <c r="N108"/>
  <c r="O108"/>
  <c r="P108"/>
  <c r="R108"/>
  <c r="T108"/>
  <c r="U108"/>
  <c r="V108"/>
  <c r="W108"/>
  <c r="X108"/>
  <c r="Y108"/>
  <c r="Z108"/>
  <c r="AA108"/>
  <c r="AB108"/>
  <c r="AC108"/>
  <c r="AE108"/>
  <c r="AG108"/>
  <c r="AH108"/>
  <c r="AI108"/>
  <c r="AJ108"/>
  <c r="AK108"/>
  <c r="AL108"/>
  <c r="AM108"/>
  <c r="AN108"/>
  <c r="AO108"/>
  <c r="AP108"/>
  <c r="AD108" l="1"/>
  <c r="C108"/>
  <c r="Q108"/>
  <c r="S25" i="8"/>
  <c r="R25"/>
  <c r="C27" i="6" l="1"/>
  <c r="C20" i="9"/>
  <c r="E33" i="8"/>
  <c r="E31"/>
  <c r="E30"/>
  <c r="E29"/>
  <c r="E28"/>
  <c r="E26"/>
  <c r="E24"/>
  <c r="E23"/>
  <c r="E22"/>
  <c r="E21"/>
  <c r="E56" i="2"/>
  <c r="E19" i="8" s="1"/>
  <c r="E52" i="2"/>
  <c r="E17" i="8" s="1"/>
  <c r="E48" i="2"/>
  <c r="E16" i="8" s="1"/>
  <c r="E40" i="2"/>
  <c r="E15" i="8" s="1"/>
  <c r="E38" i="2"/>
  <c r="E14" i="8" s="1"/>
  <c r="E28" i="2"/>
  <c r="E13" i="8" s="1"/>
  <c r="E21" i="2"/>
  <c r="E12" i="8" s="1"/>
  <c r="E16" i="2"/>
  <c r="E11" i="8" s="1"/>
  <c r="E13" i="2"/>
  <c r="E10" i="8" s="1"/>
  <c r="E11" i="2"/>
  <c r="E9" i="8" l="1"/>
  <c r="E8" s="1"/>
  <c r="E8" i="2"/>
  <c r="E7" s="1"/>
  <c r="E236" s="1"/>
  <c r="E20" i="8"/>
  <c r="E27"/>
  <c r="E7" l="1"/>
  <c r="E61" s="1"/>
  <c r="P11" l="1"/>
  <c r="P21" i="2" l="1"/>
  <c r="O9" i="8"/>
  <c r="I48" i="2" l="1"/>
  <c r="L213" l="1"/>
  <c r="J11" l="1"/>
  <c r="O39" i="10" l="1"/>
  <c r="N39"/>
  <c r="M39"/>
  <c r="L39"/>
  <c r="H39"/>
  <c r="G39"/>
  <c r="F39"/>
  <c r="D39"/>
  <c r="AB39"/>
  <c r="AA39"/>
  <c r="Z39"/>
  <c r="Y39"/>
  <c r="U39"/>
  <c r="T39"/>
  <c r="S39"/>
  <c r="Q39"/>
  <c r="AB38"/>
  <c r="AA38"/>
  <c r="Z38"/>
  <c r="Y38"/>
  <c r="W38"/>
  <c r="U38"/>
  <c r="T38"/>
  <c r="S38"/>
  <c r="O38"/>
  <c r="N38"/>
  <c r="M38"/>
  <c r="L38"/>
  <c r="J38"/>
  <c r="H38"/>
  <c r="G38"/>
  <c r="F38"/>
  <c r="AB30" i="15"/>
  <c r="AA30"/>
  <c r="Z30"/>
  <c r="Y30"/>
  <c r="X30"/>
  <c r="W30"/>
  <c r="V30"/>
  <c r="U30"/>
  <c r="T30"/>
  <c r="S30"/>
  <c r="Q30"/>
  <c r="P30"/>
  <c r="O30"/>
  <c r="N30"/>
  <c r="M30"/>
  <c r="L30"/>
  <c r="K30"/>
  <c r="J30"/>
  <c r="I30"/>
  <c r="H30"/>
  <c r="G30"/>
  <c r="F30"/>
  <c r="D30"/>
  <c r="C30"/>
  <c r="AB32" i="10"/>
  <c r="AA32"/>
  <c r="Z32"/>
  <c r="Y32"/>
  <c r="U32"/>
  <c r="T32"/>
  <c r="S32"/>
  <c r="AB22"/>
  <c r="AB12" i="15" s="1"/>
  <c r="AA22" i="10"/>
  <c r="AA12" i="15" s="1"/>
  <c r="Z22" i="10"/>
  <c r="Z12" i="15" s="1"/>
  <c r="Y22" i="10"/>
  <c r="Y12" i="15" s="1"/>
  <c r="X22" i="10"/>
  <c r="X12" i="15" s="1"/>
  <c r="W22" i="10"/>
  <c r="W12" i="15" s="1"/>
  <c r="V22" i="10"/>
  <c r="V12" i="15" s="1"/>
  <c r="U22" i="10"/>
  <c r="U12" i="15" s="1"/>
  <c r="T22" i="10"/>
  <c r="T12" i="15" s="1"/>
  <c r="S12"/>
  <c r="Q22" i="10"/>
  <c r="Q12" i="15" s="1"/>
  <c r="P22" i="10"/>
  <c r="P12" i="15" s="1"/>
  <c r="O32" i="10"/>
  <c r="N32"/>
  <c r="M32"/>
  <c r="L32"/>
  <c r="H32"/>
  <c r="G32"/>
  <c r="F32"/>
  <c r="AB63" i="16"/>
  <c r="AB62" s="1"/>
  <c r="O63"/>
  <c r="O62" s="1"/>
  <c r="AB51"/>
  <c r="O51"/>
  <c r="AB50"/>
  <c r="O50"/>
  <c r="AB49"/>
  <c r="O49"/>
  <c r="AB48"/>
  <c r="O48"/>
  <c r="AB47"/>
  <c r="O47"/>
  <c r="AB33"/>
  <c r="AA33"/>
  <c r="Z33"/>
  <c r="Y33"/>
  <c r="X33"/>
  <c r="W33"/>
  <c r="V33"/>
  <c r="U33"/>
  <c r="T33"/>
  <c r="S33"/>
  <c r="Q33"/>
  <c r="P33"/>
  <c r="O33"/>
  <c r="N33"/>
  <c r="M33"/>
  <c r="L33"/>
  <c r="K33"/>
  <c r="J33"/>
  <c r="I33"/>
  <c r="H33"/>
  <c r="G33"/>
  <c r="F33"/>
  <c r="D33"/>
  <c r="C33"/>
  <c r="Q32"/>
  <c r="D32"/>
  <c r="Q31"/>
  <c r="D31"/>
  <c r="AA30"/>
  <c r="Z30"/>
  <c r="Y30"/>
  <c r="W30"/>
  <c r="U30"/>
  <c r="T30"/>
  <c r="Q30"/>
  <c r="N30"/>
  <c r="M30"/>
  <c r="L30"/>
  <c r="J30"/>
  <c r="H30"/>
  <c r="G30"/>
  <c r="D30"/>
  <c r="Q29"/>
  <c r="D29"/>
  <c r="Q28"/>
  <c r="D28"/>
  <c r="Q27"/>
  <c r="D27"/>
  <c r="AB25"/>
  <c r="AA25"/>
  <c r="Z25"/>
  <c r="Y25"/>
  <c r="X25"/>
  <c r="W25"/>
  <c r="U25"/>
  <c r="T25"/>
  <c r="S25"/>
  <c r="N24"/>
  <c r="M24"/>
  <c r="L24"/>
  <c r="K24"/>
  <c r="J24"/>
  <c r="H24"/>
  <c r="G24"/>
  <c r="AB22"/>
  <c r="AA22"/>
  <c r="Z22"/>
  <c r="Y22"/>
  <c r="X22"/>
  <c r="W22"/>
  <c r="U22"/>
  <c r="T22"/>
  <c r="S22"/>
  <c r="AB21"/>
  <c r="AA21"/>
  <c r="Z21"/>
  <c r="Y21"/>
  <c r="X21"/>
  <c r="W21"/>
  <c r="U21"/>
  <c r="T21"/>
  <c r="S21"/>
  <c r="O22" i="10"/>
  <c r="O12" i="15" s="1"/>
  <c r="N22" i="10"/>
  <c r="N12" i="15" s="1"/>
  <c r="M22" i="10"/>
  <c r="M12" i="15" s="1"/>
  <c r="L22" i="10"/>
  <c r="L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D22" i="10"/>
  <c r="D12" i="15" s="1"/>
  <c r="AB30" i="10"/>
  <c r="AA30"/>
  <c r="Z30"/>
  <c r="Y30"/>
  <c r="X30"/>
  <c r="W30"/>
  <c r="V30"/>
  <c r="U30"/>
  <c r="T30"/>
  <c r="S30"/>
  <c r="Q30"/>
  <c r="O30"/>
  <c r="N30"/>
  <c r="M30"/>
  <c r="L30"/>
  <c r="K30"/>
  <c r="J30"/>
  <c r="I30"/>
  <c r="H30"/>
  <c r="G30"/>
  <c r="F30"/>
  <c r="D30"/>
  <c r="AB43" i="15"/>
  <c r="AB42" s="1"/>
  <c r="AB34"/>
  <c r="O34"/>
  <c r="AB33"/>
  <c r="O33"/>
  <c r="AB23"/>
  <c r="AA23"/>
  <c r="Z23"/>
  <c r="Y23"/>
  <c r="X23"/>
  <c r="W23"/>
  <c r="V23"/>
  <c r="U23"/>
  <c r="T23"/>
  <c r="S23"/>
  <c r="Q23"/>
  <c r="P23"/>
  <c r="O23"/>
  <c r="N23"/>
  <c r="M23"/>
  <c r="L23"/>
  <c r="K23"/>
  <c r="J23"/>
  <c r="I23"/>
  <c r="H23"/>
  <c r="G23"/>
  <c r="F23"/>
  <c r="D23"/>
  <c r="C23"/>
  <c r="AB32" l="1"/>
  <c r="O32"/>
  <c r="D26" i="16"/>
  <c r="O46"/>
  <c r="Q26"/>
  <c r="AB46"/>
  <c r="C22" i="10"/>
  <c r="C12" i="15" s="1"/>
  <c r="E37" i="7"/>
  <c r="F77" i="4" l="1"/>
  <c r="E79"/>
  <c r="F79"/>
  <c r="F12" l="1"/>
  <c r="Q38" i="10" l="1"/>
  <c r="Q37"/>
  <c r="Q35"/>
  <c r="Q34"/>
  <c r="Q33"/>
  <c r="D38"/>
  <c r="D37"/>
  <c r="D35"/>
  <c r="D34"/>
  <c r="D33"/>
  <c r="N29"/>
  <c r="N31" s="1"/>
  <c r="N16" i="15" s="1"/>
  <c r="M29" i="10"/>
  <c r="M31" s="1"/>
  <c r="M16" i="15" s="1"/>
  <c r="L29" i="10"/>
  <c r="L31" s="1"/>
  <c r="L16" i="15" s="1"/>
  <c r="K29" i="10"/>
  <c r="K31" s="1"/>
  <c r="K16" i="15" s="1"/>
  <c r="J29" i="10"/>
  <c r="J31" s="1"/>
  <c r="J16" i="15" s="1"/>
  <c r="H29" i="10"/>
  <c r="H31" s="1"/>
  <c r="H16" i="15" s="1"/>
  <c r="G29" i="10"/>
  <c r="G31" s="1"/>
  <c r="G16" i="15" s="1"/>
  <c r="AB26" i="10"/>
  <c r="AA26"/>
  <c r="Z26"/>
  <c r="Y26"/>
  <c r="X26"/>
  <c r="W26"/>
  <c r="U26"/>
  <c r="T26"/>
  <c r="S26"/>
  <c r="AB25"/>
  <c r="AA25"/>
  <c r="Z25"/>
  <c r="Y25"/>
  <c r="X25"/>
  <c r="W25"/>
  <c r="U25"/>
  <c r="T25"/>
  <c r="S25"/>
  <c r="Q40" l="1"/>
  <c r="Q20" i="15" s="1"/>
  <c r="Q36" i="10"/>
  <c r="Q19" i="15" s="1"/>
  <c r="D40" i="10"/>
  <c r="D20" i="15" s="1"/>
  <c r="D36" i="10"/>
  <c r="D19" i="15" s="1"/>
  <c r="AN213" i="2"/>
  <c r="Q18" i="15" l="1"/>
  <c r="D18"/>
  <c r="Z56" i="16"/>
  <c r="AJ28" i="2"/>
  <c r="V13" i="16" s="1"/>
  <c r="AJ21" i="2"/>
  <c r="V12" i="16" s="1"/>
  <c r="AJ16" i="2"/>
  <c r="AJ13"/>
  <c r="V10" i="16" s="1"/>
  <c r="AK28" i="2"/>
  <c r="W13" i="16" s="1"/>
  <c r="AK21" i="2"/>
  <c r="W12" i="16" s="1"/>
  <c r="AK16" i="2"/>
  <c r="W11" i="16" s="1"/>
  <c r="AK13" i="2"/>
  <c r="W10" i="16" s="1"/>
  <c r="AK11" i="2"/>
  <c r="AK173"/>
  <c r="W44" i="16" s="1"/>
  <c r="AJ173" i="2"/>
  <c r="V44" i="16" s="1"/>
  <c r="W43"/>
  <c r="V43"/>
  <c r="W42"/>
  <c r="V42"/>
  <c r="W41"/>
  <c r="V41"/>
  <c r="W40"/>
  <c r="V40"/>
  <c r="W39"/>
  <c r="V39"/>
  <c r="AE173" i="2"/>
  <c r="Q44" i="16" s="1"/>
  <c r="AE171" i="2"/>
  <c r="Q43" i="16" s="1"/>
  <c r="Q42"/>
  <c r="Q41"/>
  <c r="Q40"/>
  <c r="Q39"/>
  <c r="Q38" l="1"/>
  <c r="V38"/>
  <c r="W9"/>
  <c r="W38"/>
  <c r="V11"/>
  <c r="Q51" i="2"/>
  <c r="Q50"/>
  <c r="Q49"/>
  <c r="Q47"/>
  <c r="Q158"/>
  <c r="X173"/>
  <c r="J44" i="16" s="1"/>
  <c r="J43"/>
  <c r="J42"/>
  <c r="J41"/>
  <c r="J40"/>
  <c r="AA213" i="2"/>
  <c r="M56" i="16" s="1"/>
  <c r="AA210" i="2"/>
  <c r="M55" i="16" s="1"/>
  <c r="X157" i="2" l="1"/>
  <c r="J46" i="10" s="1"/>
  <c r="J39" i="16"/>
  <c r="J38" s="1"/>
  <c r="Q37" i="2"/>
  <c r="Q42"/>
  <c r="Q131"/>
  <c r="Q132" s="1"/>
  <c r="Q129"/>
  <c r="Q130" s="1"/>
  <c r="AD131"/>
  <c r="AD132" s="1"/>
  <c r="AD129"/>
  <c r="AD130" s="1"/>
  <c r="AL149"/>
  <c r="AJ149"/>
  <c r="AL145"/>
  <c r="AJ145"/>
  <c r="AL141"/>
  <c r="AJ141"/>
  <c r="AL136"/>
  <c r="AK136"/>
  <c r="AK141" s="1"/>
  <c r="AK149" s="1"/>
  <c r="W39" i="10" s="1"/>
  <c r="AJ136" i="2"/>
  <c r="AL132"/>
  <c r="AJ132"/>
  <c r="AL130"/>
  <c r="AK130"/>
  <c r="AJ130"/>
  <c r="W145"/>
  <c r="W141"/>
  <c r="W149"/>
  <c r="Y149"/>
  <c r="Y145"/>
  <c r="Y141"/>
  <c r="Y136"/>
  <c r="Y132"/>
  <c r="Y130"/>
  <c r="AK128" l="1"/>
  <c r="W32" i="10" s="1"/>
  <c r="Q145" i="2"/>
  <c r="C31" i="16" s="1"/>
  <c r="K30"/>
  <c r="K37" i="10"/>
  <c r="I28" i="16"/>
  <c r="I34" i="10"/>
  <c r="V28" i="16"/>
  <c r="V34" i="10"/>
  <c r="X29" i="16"/>
  <c r="X35" i="10"/>
  <c r="P27" i="16"/>
  <c r="P33" i="10"/>
  <c r="K27" i="16"/>
  <c r="K33" i="10"/>
  <c r="K38"/>
  <c r="K31" i="16"/>
  <c r="I29"/>
  <c r="I35" i="10"/>
  <c r="V27" i="16"/>
  <c r="V33" i="10"/>
  <c r="X28" i="16"/>
  <c r="X34" i="10"/>
  <c r="V30" i="16"/>
  <c r="V37" i="10"/>
  <c r="X38"/>
  <c r="X31" i="16"/>
  <c r="P28"/>
  <c r="P34" i="10"/>
  <c r="K28" i="16"/>
  <c r="K34" i="10"/>
  <c r="K39"/>
  <c r="K32" i="16"/>
  <c r="I39" i="10"/>
  <c r="I32" i="16"/>
  <c r="V29"/>
  <c r="V35" i="10"/>
  <c r="V39"/>
  <c r="V32" i="16"/>
  <c r="C28"/>
  <c r="C34" i="10"/>
  <c r="K29" i="16"/>
  <c r="K35" i="10"/>
  <c r="I27" i="16"/>
  <c r="I33" i="10"/>
  <c r="I30" i="16"/>
  <c r="I37" i="10"/>
  <c r="X27" i="16"/>
  <c r="X33" i="10"/>
  <c r="X30" i="16"/>
  <c r="X37" i="10"/>
  <c r="X39"/>
  <c r="X32" i="16"/>
  <c r="AD149" i="2"/>
  <c r="C27" i="16"/>
  <c r="C33" i="10"/>
  <c r="I38"/>
  <c r="I31" i="16"/>
  <c r="V38" i="10"/>
  <c r="V31" i="16"/>
  <c r="Q141" i="2"/>
  <c r="Q149"/>
  <c r="W128"/>
  <c r="I32" i="10" s="1"/>
  <c r="AJ128" i="2"/>
  <c r="V32" i="10" s="1"/>
  <c r="AD145" i="2"/>
  <c r="AD136"/>
  <c r="AL128"/>
  <c r="X32" i="10" s="1"/>
  <c r="Y128" i="2"/>
  <c r="K32" i="10" s="1"/>
  <c r="Q136" i="2"/>
  <c r="AD141"/>
  <c r="AE13"/>
  <c r="Q10" i="16" s="1"/>
  <c r="AE11" i="2"/>
  <c r="AI40"/>
  <c r="U15" i="16" s="1"/>
  <c r="AI38" i="2"/>
  <c r="U14" i="16" s="1"/>
  <c r="AI28" i="2"/>
  <c r="U13" i="16" s="1"/>
  <c r="AI21" i="2"/>
  <c r="U12" i="16" s="1"/>
  <c r="C38" i="10" l="1"/>
  <c r="Q128" i="2"/>
  <c r="C32" i="10" s="1"/>
  <c r="I36"/>
  <c r="I19" i="15" s="1"/>
  <c r="X36" i="10"/>
  <c r="X19" i="15" s="1"/>
  <c r="P30" i="16"/>
  <c r="P37" i="10"/>
  <c r="K26" i="16"/>
  <c r="P39" i="10"/>
  <c r="P32" i="16"/>
  <c r="K36" i="10"/>
  <c r="K19" i="15" s="1"/>
  <c r="C30" i="16"/>
  <c r="C37" i="10"/>
  <c r="P29" i="16"/>
  <c r="P35" i="10"/>
  <c r="C39"/>
  <c r="C32" i="16"/>
  <c r="X26"/>
  <c r="I26"/>
  <c r="V40" i="10"/>
  <c r="V20" i="15" s="1"/>
  <c r="V36" i="10"/>
  <c r="V19" i="15" s="1"/>
  <c r="K40" i="10"/>
  <c r="K20" i="15" s="1"/>
  <c r="Q9" i="16"/>
  <c r="C29"/>
  <c r="C35" i="10"/>
  <c r="P31" i="16"/>
  <c r="P38" i="10"/>
  <c r="X40"/>
  <c r="X20" i="15" s="1"/>
  <c r="I40" i="10"/>
  <c r="I20" i="15" s="1"/>
  <c r="V26" i="16"/>
  <c r="AD128" i="2"/>
  <c r="P32" i="10" s="1"/>
  <c r="Q99" i="2"/>
  <c r="C26" i="16" l="1"/>
  <c r="X18" i="15"/>
  <c r="I18"/>
  <c r="P26" i="16"/>
  <c r="V18" i="15"/>
  <c r="K18"/>
  <c r="P40" i="10"/>
  <c r="P20" i="15" s="1"/>
  <c r="V25" i="16"/>
  <c r="U32"/>
  <c r="T32"/>
  <c r="S32"/>
  <c r="Q25"/>
  <c r="AG103" i="2"/>
  <c r="S30" i="16" s="1"/>
  <c r="AE103" i="2"/>
  <c r="AJ98"/>
  <c r="AE98"/>
  <c r="AJ94"/>
  <c r="AI94"/>
  <c r="AH94"/>
  <c r="AG94"/>
  <c r="AE94"/>
  <c r="AJ92"/>
  <c r="AI92"/>
  <c r="U27" i="16" s="1"/>
  <c r="AH92" i="2"/>
  <c r="T27" i="16" s="1"/>
  <c r="AG92" i="2"/>
  <c r="S27" i="16" s="1"/>
  <c r="AE92" i="2"/>
  <c r="AE90" l="1"/>
  <c r="V22" i="16"/>
  <c r="V26" i="10"/>
  <c r="Q21" i="16"/>
  <c r="Q25" i="10"/>
  <c r="V21" i="16"/>
  <c r="V25" i="10"/>
  <c r="AI98" i="2"/>
  <c r="U29" i="16" s="1"/>
  <c r="U28"/>
  <c r="U24"/>
  <c r="U29" i="10"/>
  <c r="U31" s="1"/>
  <c r="U16" i="15" s="1"/>
  <c r="Q24" i="16"/>
  <c r="Q29" i="10"/>
  <c r="Q31" s="1"/>
  <c r="Q16" i="15" s="1"/>
  <c r="AG98" i="2"/>
  <c r="S29" i="16" s="1"/>
  <c r="S28"/>
  <c r="S24"/>
  <c r="S29" i="10"/>
  <c r="S31" s="1"/>
  <c r="S16" i="15" s="1"/>
  <c r="Q23" i="16"/>
  <c r="Q27" i="10"/>
  <c r="V24" i="16"/>
  <c r="V29" i="10"/>
  <c r="V31" s="1"/>
  <c r="V16" i="15" s="1"/>
  <c r="Q22" i="16"/>
  <c r="Q26" i="10"/>
  <c r="AH98" i="2"/>
  <c r="T29" i="16" s="1"/>
  <c r="T28"/>
  <c r="T24"/>
  <c r="T29" i="10"/>
  <c r="T31" s="1"/>
  <c r="T16" i="15" s="1"/>
  <c r="V23" i="16"/>
  <c r="V27" i="10"/>
  <c r="O57" i="8"/>
  <c r="N57"/>
  <c r="M57"/>
  <c r="L57"/>
  <c r="K57"/>
  <c r="J57"/>
  <c r="I57"/>
  <c r="H57"/>
  <c r="G57"/>
  <c r="F57"/>
  <c r="D57"/>
  <c r="T26" i="16" l="1"/>
  <c r="U26"/>
  <c r="S26"/>
  <c r="V28" i="10"/>
  <c r="V15" i="15" s="1"/>
  <c r="V14" s="1"/>
  <c r="Q20" i="16"/>
  <c r="V20"/>
  <c r="Q28" i="10"/>
  <c r="AP232" i="2"/>
  <c r="AB61" i="16" s="1"/>
  <c r="AO232" i="2"/>
  <c r="AA61" i="16" s="1"/>
  <c r="AN232" i="2"/>
  <c r="Z61" i="16" s="1"/>
  <c r="AM232" i="2"/>
  <c r="Y61" i="16" s="1"/>
  <c r="AL232" i="2"/>
  <c r="X61" i="16" s="1"/>
  <c r="AK232" i="2"/>
  <c r="W61" i="16" s="1"/>
  <c r="AJ232" i="2"/>
  <c r="V61" i="16" s="1"/>
  <c r="AI232" i="2"/>
  <c r="U61" i="16" s="1"/>
  <c r="AH232" i="2"/>
  <c r="T61" i="16" s="1"/>
  <c r="AG232" i="2"/>
  <c r="S61" i="16" s="1"/>
  <c r="AE232" i="2"/>
  <c r="Q61" i="16" s="1"/>
  <c r="AC232" i="2"/>
  <c r="O61" i="16" s="1"/>
  <c r="AB232" i="2"/>
  <c r="N61" i="16" s="1"/>
  <c r="AA232" i="2"/>
  <c r="M61" i="16" s="1"/>
  <c r="Z232" i="2"/>
  <c r="L61" i="16" s="1"/>
  <c r="Y232" i="2"/>
  <c r="K61" i="16" s="1"/>
  <c r="X232" i="2"/>
  <c r="J61" i="16" s="1"/>
  <c r="W232" i="2"/>
  <c r="I61" i="16" s="1"/>
  <c r="V232" i="2"/>
  <c r="H61" i="16" s="1"/>
  <c r="U232" i="2"/>
  <c r="G61" i="16" s="1"/>
  <c r="T232" i="2"/>
  <c r="F61" i="16" s="1"/>
  <c r="R232" i="2"/>
  <c r="D61" i="16" s="1"/>
  <c r="P232" i="2"/>
  <c r="O232"/>
  <c r="N232"/>
  <c r="M232"/>
  <c r="L232"/>
  <c r="K232"/>
  <c r="J232"/>
  <c r="I232"/>
  <c r="H232"/>
  <c r="G232"/>
  <c r="F232"/>
  <c r="D232"/>
  <c r="AD231"/>
  <c r="Q231"/>
  <c r="C231"/>
  <c r="C57" i="8" s="1"/>
  <c r="S57" s="1"/>
  <c r="AP230" i="2"/>
  <c r="AO230"/>
  <c r="AN230"/>
  <c r="AM230"/>
  <c r="AL230"/>
  <c r="AK230"/>
  <c r="AJ230"/>
  <c r="AI230"/>
  <c r="AH230"/>
  <c r="AG230"/>
  <c r="AE230"/>
  <c r="AC230"/>
  <c r="AB230"/>
  <c r="AA230"/>
  <c r="Z230"/>
  <c r="Y230"/>
  <c r="X230"/>
  <c r="W230"/>
  <c r="V230"/>
  <c r="U230"/>
  <c r="T230"/>
  <c r="R230"/>
  <c r="P230"/>
  <c r="O230"/>
  <c r="N230"/>
  <c r="M230"/>
  <c r="L230"/>
  <c r="K230"/>
  <c r="J230"/>
  <c r="I230"/>
  <c r="H230"/>
  <c r="G230"/>
  <c r="F230"/>
  <c r="D230"/>
  <c r="AD229"/>
  <c r="AD230" s="1"/>
  <c r="Q229"/>
  <c r="Q230" s="1"/>
  <c r="C229"/>
  <c r="C230" s="1"/>
  <c r="Q15" i="15" l="1"/>
  <c r="Q14" s="1"/>
  <c r="R57" i="8"/>
  <c r="C232" i="2"/>
  <c r="AD232"/>
  <c r="P61" i="16" s="1"/>
  <c r="Q232" i="2"/>
  <c r="C61" i="16" s="1"/>
  <c r="N213" i="2"/>
  <c r="N52" i="8" s="1"/>
  <c r="I213" i="2"/>
  <c r="D67" i="7" l="1"/>
  <c r="D102" i="4" l="1"/>
  <c r="AD50" i="2" l="1"/>
  <c r="C50"/>
  <c r="J141"/>
  <c r="J136"/>
  <c r="J132"/>
  <c r="J130"/>
  <c r="Q100"/>
  <c r="C100"/>
  <c r="J128" l="1"/>
  <c r="J58" i="8" l="1"/>
  <c r="J33"/>
  <c r="J32"/>
  <c r="J31"/>
  <c r="J30"/>
  <c r="J29"/>
  <c r="J28"/>
  <c r="J27" l="1"/>
  <c r="C166" i="2"/>
  <c r="L132" l="1"/>
  <c r="L29" i="8" s="1"/>
  <c r="I132" i="2"/>
  <c r="I29" i="8" s="1"/>
  <c r="L136" i="2"/>
  <c r="I136"/>
  <c r="I30" i="8" s="1"/>
  <c r="P31"/>
  <c r="O31"/>
  <c r="N31"/>
  <c r="M31"/>
  <c r="K31"/>
  <c r="H31"/>
  <c r="G31"/>
  <c r="F31"/>
  <c r="D31"/>
  <c r="P29"/>
  <c r="O29"/>
  <c r="N29"/>
  <c r="M29"/>
  <c r="K29"/>
  <c r="H29"/>
  <c r="G29"/>
  <c r="F29"/>
  <c r="D29"/>
  <c r="C144" i="2" l="1"/>
  <c r="C129"/>
  <c r="C148" l="1"/>
  <c r="C147"/>
  <c r="C146"/>
  <c r="C142"/>
  <c r="C145" s="1"/>
  <c r="C32" i="8" s="1"/>
  <c r="C140" i="2"/>
  <c r="C139"/>
  <c r="C138"/>
  <c r="C137"/>
  <c r="C135"/>
  <c r="C134"/>
  <c r="C133"/>
  <c r="C131"/>
  <c r="C132" s="1"/>
  <c r="C29" i="8" s="1"/>
  <c r="L149" i="2"/>
  <c r="L145"/>
  <c r="L32" i="8" s="1"/>
  <c r="L141" i="2"/>
  <c r="L31" i="8" s="1"/>
  <c r="L130" i="2"/>
  <c r="I149"/>
  <c r="I33" i="8" s="1"/>
  <c r="I32"/>
  <c r="I141" i="2"/>
  <c r="I31" i="8" s="1"/>
  <c r="I130" i="2"/>
  <c r="S32" i="8" l="1"/>
  <c r="R32"/>
  <c r="C149" i="2"/>
  <c r="C33" i="8" s="1"/>
  <c r="C141" i="2"/>
  <c r="C31" i="8" s="1"/>
  <c r="R31" s="1"/>
  <c r="L128" i="2"/>
  <c r="I28" i="8"/>
  <c r="I128" i="2"/>
  <c r="C136"/>
  <c r="C30" i="8" s="1"/>
  <c r="D12" i="4"/>
  <c r="S31" i="8" l="1"/>
  <c r="AD46" i="2"/>
  <c r="Q46"/>
  <c r="C46"/>
  <c r="J235" l="1"/>
  <c r="J228"/>
  <c r="J225"/>
  <c r="J223"/>
  <c r="J54" i="8" s="1"/>
  <c r="J216" i="2"/>
  <c r="J53" i="8" s="1"/>
  <c r="J213" i="2"/>
  <c r="J52" i="8" s="1"/>
  <c r="J210" i="2"/>
  <c r="J51" i="8" s="1"/>
  <c r="J204" i="2"/>
  <c r="J48" i="8" s="1"/>
  <c r="J202" i="2"/>
  <c r="J47" i="8" s="1"/>
  <c r="J197" i="2"/>
  <c r="J46" i="8" s="1"/>
  <c r="J193" i="2"/>
  <c r="J45" i="8" s="1"/>
  <c r="J191" i="2"/>
  <c r="J44" i="8" s="1"/>
  <c r="J173" i="2"/>
  <c r="J41" i="8" s="1"/>
  <c r="J171" i="2"/>
  <c r="J40" i="8" s="1"/>
  <c r="J167" i="2"/>
  <c r="J39" i="8" s="1"/>
  <c r="J165" i="2"/>
  <c r="J38" i="8" s="1"/>
  <c r="J162" i="2"/>
  <c r="J37" i="8" s="1"/>
  <c r="J160" i="2"/>
  <c r="J36" i="8" s="1"/>
  <c r="J26"/>
  <c r="J103" i="2"/>
  <c r="J24" i="8" s="1"/>
  <c r="J98" i="2"/>
  <c r="J23" i="8" s="1"/>
  <c r="J94" i="2"/>
  <c r="J22" i="8" s="1"/>
  <c r="J92" i="2"/>
  <c r="J21" i="8" s="1"/>
  <c r="J19"/>
  <c r="J52" i="2"/>
  <c r="J17" i="8" s="1"/>
  <c r="J48" i="2"/>
  <c r="J16" i="8" s="1"/>
  <c r="J40" i="2"/>
  <c r="J15" i="8" s="1"/>
  <c r="J38" i="2"/>
  <c r="J14" i="8" s="1"/>
  <c r="J28" i="2"/>
  <c r="J13" i="8" s="1"/>
  <c r="J21" i="2"/>
  <c r="J12" i="8" s="1"/>
  <c r="J16" i="2"/>
  <c r="J13"/>
  <c r="J10" i="8" s="1"/>
  <c r="J9"/>
  <c r="J11" l="1"/>
  <c r="J8" i="2"/>
  <c r="J43" i="8"/>
  <c r="J55"/>
  <c r="J56"/>
  <c r="J35"/>
  <c r="J233" i="2"/>
  <c r="J60" i="8"/>
  <c r="J59" s="1"/>
  <c r="J8"/>
  <c r="J20"/>
  <c r="J206" i="2"/>
  <c r="J205" s="1"/>
  <c r="J90"/>
  <c r="J157"/>
  <c r="J189"/>
  <c r="D5" i="7"/>
  <c r="J50" i="8" l="1"/>
  <c r="J49" s="1"/>
  <c r="J34"/>
  <c r="J7"/>
  <c r="J150" i="2"/>
  <c r="J7"/>
  <c r="J61" i="8" l="1"/>
  <c r="J236" i="2"/>
  <c r="AA37" i="10" l="1"/>
  <c r="AA40" s="1"/>
  <c r="AA20" i="15" s="1"/>
  <c r="Z37" i="10"/>
  <c r="Z40" s="1"/>
  <c r="Z20" i="15" s="1"/>
  <c r="Y37" i="10"/>
  <c r="Y40" s="1"/>
  <c r="Y20" i="15" s="1"/>
  <c r="W37" i="10"/>
  <c r="W40" s="1"/>
  <c r="W20" i="15" s="1"/>
  <c r="U37" i="10"/>
  <c r="U40" s="1"/>
  <c r="U20" i="15" s="1"/>
  <c r="T37" i="10"/>
  <c r="T40" s="1"/>
  <c r="T20" i="15" s="1"/>
  <c r="N37" i="10"/>
  <c r="N40" s="1"/>
  <c r="N20" i="15" s="1"/>
  <c r="M37" i="10"/>
  <c r="M40" s="1"/>
  <c r="M20" i="15" s="1"/>
  <c r="L37" i="10"/>
  <c r="L40" s="1"/>
  <c r="L20" i="15" s="1"/>
  <c r="J37" i="10"/>
  <c r="H37"/>
  <c r="H40" s="1"/>
  <c r="H20" i="15" s="1"/>
  <c r="G37" i="10"/>
  <c r="G40" s="1"/>
  <c r="G20" i="15" s="1"/>
  <c r="F117" i="7"/>
  <c r="F116" s="1"/>
  <c r="F114"/>
  <c r="F113" s="1"/>
  <c r="F110"/>
  <c r="F108"/>
  <c r="F106"/>
  <c r="F103"/>
  <c r="F102" s="1"/>
  <c r="F99" s="1"/>
  <c r="F95"/>
  <c r="F93"/>
  <c r="F90"/>
  <c r="F88"/>
  <c r="F80"/>
  <c r="F78"/>
  <c r="F74"/>
  <c r="F72"/>
  <c r="F67"/>
  <c r="F66" s="1"/>
  <c r="F63"/>
  <c r="F62" s="1"/>
  <c r="F61" s="1"/>
  <c r="F56"/>
  <c r="F55" s="1"/>
  <c r="F50"/>
  <c r="F48"/>
  <c r="F39"/>
  <c r="F27"/>
  <c r="F20"/>
  <c r="F15"/>
  <c r="F11"/>
  <c r="F9"/>
  <c r="F110" i="4"/>
  <c r="F109" s="1"/>
  <c r="F107"/>
  <c r="F102"/>
  <c r="F101" s="1"/>
  <c r="F99"/>
  <c r="F96" s="1"/>
  <c r="F93"/>
  <c r="F92"/>
  <c r="F91" s="1"/>
  <c r="F88"/>
  <c r="F87" s="1"/>
  <c r="F86" s="1"/>
  <c r="F84"/>
  <c r="F83" s="1"/>
  <c r="F81"/>
  <c r="F70"/>
  <c r="F66"/>
  <c r="F61"/>
  <c r="F60" s="1"/>
  <c r="F59" s="1"/>
  <c r="F57"/>
  <c r="F51"/>
  <c r="F48"/>
  <c r="F46"/>
  <c r="F39"/>
  <c r="F37"/>
  <c r="F35"/>
  <c r="F33"/>
  <c r="F27"/>
  <c r="F21" s="1"/>
  <c r="F18"/>
  <c r="F11"/>
  <c r="F9"/>
  <c r="F8" s="1"/>
  <c r="F6"/>
  <c r="F5" s="1"/>
  <c r="E110"/>
  <c r="E109" s="1"/>
  <c r="E107"/>
  <c r="E102"/>
  <c r="E101" s="1"/>
  <c r="E99"/>
  <c r="E96" s="1"/>
  <c r="E93"/>
  <c r="E92" s="1"/>
  <c r="E91" s="1"/>
  <c r="E88"/>
  <c r="E87" s="1"/>
  <c r="E86" s="1"/>
  <c r="E84"/>
  <c r="E83" s="1"/>
  <c r="E81"/>
  <c r="E77"/>
  <c r="E70"/>
  <c r="E67"/>
  <c r="E66" s="1"/>
  <c r="E61"/>
  <c r="E60" s="1"/>
  <c r="E59" s="1"/>
  <c r="E57"/>
  <c r="E51"/>
  <c r="E48"/>
  <c r="E46"/>
  <c r="E39"/>
  <c r="E37"/>
  <c r="E35"/>
  <c r="E33"/>
  <c r="E27"/>
  <c r="E18"/>
  <c r="E11"/>
  <c r="E9"/>
  <c r="E8" s="1"/>
  <c r="E6"/>
  <c r="E5" s="1"/>
  <c r="Q27" i="2"/>
  <c r="AD27"/>
  <c r="F14" i="4" l="1"/>
  <c r="E69"/>
  <c r="E65" s="1"/>
  <c r="E50"/>
  <c r="F42"/>
  <c r="E21"/>
  <c r="F95"/>
  <c r="E32"/>
  <c r="E106"/>
  <c r="E105" s="1"/>
  <c r="F50"/>
  <c r="F106"/>
  <c r="F105" s="1"/>
  <c r="E14"/>
  <c r="E42"/>
  <c r="F69"/>
  <c r="F65" s="1"/>
  <c r="E95"/>
  <c r="E90" s="1"/>
  <c r="F32"/>
  <c r="F71" i="7"/>
  <c r="F76" i="4"/>
  <c r="F75" s="1"/>
  <c r="F4" i="7"/>
  <c r="F77"/>
  <c r="F112"/>
  <c r="F47"/>
  <c r="F105"/>
  <c r="F14"/>
  <c r="E76" i="4"/>
  <c r="E75" s="1"/>
  <c r="AO235" i="2"/>
  <c r="AN235"/>
  <c r="AM235"/>
  <c r="AL235"/>
  <c r="AK235"/>
  <c r="AJ235"/>
  <c r="AI235"/>
  <c r="AH235"/>
  <c r="AG235"/>
  <c r="AE235"/>
  <c r="AD234"/>
  <c r="AD235" s="1"/>
  <c r="AP233"/>
  <c r="AB74" i="10" s="1"/>
  <c r="AO233" i="2"/>
  <c r="AA74" i="10" s="1"/>
  <c r="AN233" i="2"/>
  <c r="Z74" i="10" s="1"/>
  <c r="AM233" i="2"/>
  <c r="Y74" i="10" s="1"/>
  <c r="AP228" i="2"/>
  <c r="AB60" i="16" s="1"/>
  <c r="AO228" i="2"/>
  <c r="AA60" i="16" s="1"/>
  <c r="AN228" i="2"/>
  <c r="Z60" i="16" s="1"/>
  <c r="AM228" i="2"/>
  <c r="Y60" i="16" s="1"/>
  <c r="AL228" i="2"/>
  <c r="X60" i="16" s="1"/>
  <c r="AK228" i="2"/>
  <c r="W60" i="16" s="1"/>
  <c r="AJ228" i="2"/>
  <c r="V60" i="16" s="1"/>
  <c r="AI228" i="2"/>
  <c r="U60" i="16" s="1"/>
  <c r="AH228" i="2"/>
  <c r="T60" i="16" s="1"/>
  <c r="AG228" i="2"/>
  <c r="S60" i="16" s="1"/>
  <c r="AE228" i="2"/>
  <c r="Q60" i="16" s="1"/>
  <c r="AD227" i="2"/>
  <c r="AD226"/>
  <c r="AP225"/>
  <c r="AB59" i="16" s="1"/>
  <c r="AO225" i="2"/>
  <c r="AA59" i="16" s="1"/>
  <c r="AN225" i="2"/>
  <c r="Z59" i="16" s="1"/>
  <c r="AM225" i="2"/>
  <c r="Y59" i="16" s="1"/>
  <c r="AL225" i="2"/>
  <c r="X59" i="16" s="1"/>
  <c r="AK225" i="2"/>
  <c r="W59" i="16" s="1"/>
  <c r="AJ225" i="2"/>
  <c r="V59" i="16" s="1"/>
  <c r="AI225" i="2"/>
  <c r="U59" i="16" s="1"/>
  <c r="AH225" i="2"/>
  <c r="T59" i="16" s="1"/>
  <c r="AG225" i="2"/>
  <c r="S59" i="16" s="1"/>
  <c r="AE225" i="2"/>
  <c r="Q59" i="16" s="1"/>
  <c r="AD224" i="2"/>
  <c r="AD225" s="1"/>
  <c r="P59" i="16" s="1"/>
  <c r="AP223" i="2"/>
  <c r="AB58" i="16" s="1"/>
  <c r="AO223" i="2"/>
  <c r="AA58" i="16" s="1"/>
  <c r="AN223" i="2"/>
  <c r="Z58" i="16" s="1"/>
  <c r="AM223" i="2"/>
  <c r="Y58" i="16" s="1"/>
  <c r="AL223" i="2"/>
  <c r="X58" i="16" s="1"/>
  <c r="AK223" i="2"/>
  <c r="W58" i="16" s="1"/>
  <c r="AJ223" i="2"/>
  <c r="V58" i="16" s="1"/>
  <c r="AI223" i="2"/>
  <c r="U58" i="16" s="1"/>
  <c r="AH223" i="2"/>
  <c r="T58" i="16" s="1"/>
  <c r="AG223" i="2"/>
  <c r="S58" i="16" s="1"/>
  <c r="AE223" i="2"/>
  <c r="Q58" i="16" s="1"/>
  <c r="AD222" i="2"/>
  <c r="AD221"/>
  <c r="AD220"/>
  <c r="AD219"/>
  <c r="AD218"/>
  <c r="AD217"/>
  <c r="AP216"/>
  <c r="AB57" i="16" s="1"/>
  <c r="AO216" i="2"/>
  <c r="AA57" i="16" s="1"/>
  <c r="AN216" i="2"/>
  <c r="Z57" i="16" s="1"/>
  <c r="AM216" i="2"/>
  <c r="Y57" i="16" s="1"/>
  <c r="AL216" i="2"/>
  <c r="X57" i="16" s="1"/>
  <c r="AK216" i="2"/>
  <c r="W57" i="16" s="1"/>
  <c r="AJ216" i="2"/>
  <c r="V57" i="16" s="1"/>
  <c r="AI216" i="2"/>
  <c r="U57" i="16" s="1"/>
  <c r="AH216" i="2"/>
  <c r="T57" i="16" s="1"/>
  <c r="AG216" i="2"/>
  <c r="S57" i="16" s="1"/>
  <c r="AE216" i="2"/>
  <c r="Q57" i="16" s="1"/>
  <c r="AD215" i="2"/>
  <c r="AD214"/>
  <c r="AP213"/>
  <c r="AB56" i="16" s="1"/>
  <c r="AO213" i="2"/>
  <c r="AA56" i="16" s="1"/>
  <c r="AM213" i="2"/>
  <c r="Y56" i="16" s="1"/>
  <c r="AL213" i="2"/>
  <c r="X56" i="16" s="1"/>
  <c r="AK213" i="2"/>
  <c r="W56" i="16" s="1"/>
  <c r="AJ213" i="2"/>
  <c r="V56" i="16" s="1"/>
  <c r="AI213" i="2"/>
  <c r="U56" i="16" s="1"/>
  <c r="AH213" i="2"/>
  <c r="T56" i="16" s="1"/>
  <c r="AG213" i="2"/>
  <c r="S56" i="16" s="1"/>
  <c r="AE213" i="2"/>
  <c r="Q56" i="16" s="1"/>
  <c r="AD212" i="2"/>
  <c r="AD211"/>
  <c r="AP210"/>
  <c r="AB55" i="16" s="1"/>
  <c r="AO210" i="2"/>
  <c r="AA55" i="16" s="1"/>
  <c r="AN210" i="2"/>
  <c r="AM210"/>
  <c r="Y55" i="16" s="1"/>
  <c r="AL210" i="2"/>
  <c r="X55" i="16" s="1"/>
  <c r="AK210" i="2"/>
  <c r="W55" i="16" s="1"/>
  <c r="AJ210" i="2"/>
  <c r="V55" i="16" s="1"/>
  <c r="AI210" i="2"/>
  <c r="U55" i="16" s="1"/>
  <c r="AH210" i="2"/>
  <c r="T55" i="16" s="1"/>
  <c r="AG210" i="2"/>
  <c r="S55" i="16" s="1"/>
  <c r="AE210" i="2"/>
  <c r="Q55" i="16" s="1"/>
  <c r="AD209" i="2"/>
  <c r="AD208"/>
  <c r="AD207"/>
  <c r="AO204"/>
  <c r="AA51" i="16" s="1"/>
  <c r="AN204" i="2"/>
  <c r="Z51" i="16" s="1"/>
  <c r="AM204" i="2"/>
  <c r="Y51" i="16" s="1"/>
  <c r="AL204" i="2"/>
  <c r="X51" i="16" s="1"/>
  <c r="AK204" i="2"/>
  <c r="W51" i="16" s="1"/>
  <c r="AJ204" i="2"/>
  <c r="V51" i="16" s="1"/>
  <c r="AI204" i="2"/>
  <c r="U51" i="16" s="1"/>
  <c r="AH204" i="2"/>
  <c r="T51" i="16" s="1"/>
  <c r="AG204" i="2"/>
  <c r="S51" i="16" s="1"/>
  <c r="AE204" i="2"/>
  <c r="Q51" i="16" s="1"/>
  <c r="AD203" i="2"/>
  <c r="AD204" s="1"/>
  <c r="P51" i="16" s="1"/>
  <c r="AO202" i="2"/>
  <c r="AA50" i="16" s="1"/>
  <c r="AN202" i="2"/>
  <c r="Z50" i="16" s="1"/>
  <c r="AM202" i="2"/>
  <c r="Y50" i="16" s="1"/>
  <c r="AL202" i="2"/>
  <c r="X50" i="16" s="1"/>
  <c r="AK202" i="2"/>
  <c r="W50" i="16" s="1"/>
  <c r="AJ202" i="2"/>
  <c r="V50" i="16" s="1"/>
  <c r="AI202" i="2"/>
  <c r="U50" i="16" s="1"/>
  <c r="AH202" i="2"/>
  <c r="T50" i="16" s="1"/>
  <c r="AG202" i="2"/>
  <c r="S50" i="16" s="1"/>
  <c r="AE202" i="2"/>
  <c r="Q50" i="16" s="1"/>
  <c r="AD201" i="2"/>
  <c r="AD200"/>
  <c r="AD199"/>
  <c r="AD198"/>
  <c r="AO197"/>
  <c r="AA49" i="16" s="1"/>
  <c r="AN197" i="2"/>
  <c r="Z49" i="16" s="1"/>
  <c r="AM197" i="2"/>
  <c r="Y49" i="16" s="1"/>
  <c r="AL197" i="2"/>
  <c r="X49" i="16" s="1"/>
  <c r="AK197" i="2"/>
  <c r="W49" i="16" s="1"/>
  <c r="AJ197" i="2"/>
  <c r="V49" i="16" s="1"/>
  <c r="AI197" i="2"/>
  <c r="U49" i="16" s="1"/>
  <c r="AH197" i="2"/>
  <c r="T49" i="16" s="1"/>
  <c r="AG197" i="2"/>
  <c r="S49" i="16" s="1"/>
  <c r="AE197" i="2"/>
  <c r="Q49" i="16" s="1"/>
  <c r="AD196" i="2"/>
  <c r="AD195"/>
  <c r="AD194"/>
  <c r="AO193"/>
  <c r="AN193"/>
  <c r="AM193"/>
  <c r="AL193"/>
  <c r="AK193"/>
  <c r="AJ193"/>
  <c r="AI193"/>
  <c r="AH193"/>
  <c r="AG193"/>
  <c r="AE193"/>
  <c r="AD192"/>
  <c r="AD193" s="1"/>
  <c r="AO191"/>
  <c r="AN191"/>
  <c r="AM191"/>
  <c r="AL191"/>
  <c r="AK191"/>
  <c r="AJ191"/>
  <c r="AI191"/>
  <c r="AH191"/>
  <c r="AG191"/>
  <c r="AE191"/>
  <c r="AD190"/>
  <c r="AD191" s="1"/>
  <c r="AP173"/>
  <c r="AB44" i="16" s="1"/>
  <c r="AO173" i="2"/>
  <c r="AA44" i="16" s="1"/>
  <c r="AN173" i="2"/>
  <c r="Z44" i="16" s="1"/>
  <c r="AM173" i="2"/>
  <c r="Y44" i="16" s="1"/>
  <c r="AL173" i="2"/>
  <c r="X44" i="16" s="1"/>
  <c r="AI173" i="2"/>
  <c r="U44" i="16" s="1"/>
  <c r="AH173" i="2"/>
  <c r="T44" i="16" s="1"/>
  <c r="AG173" i="2"/>
  <c r="S44" i="16" s="1"/>
  <c r="AD172" i="2"/>
  <c r="AD173" s="1"/>
  <c r="P44" i="16" s="1"/>
  <c r="AP171" i="2"/>
  <c r="AB43" i="16" s="1"/>
  <c r="AO171" i="2"/>
  <c r="AA43" i="16" s="1"/>
  <c r="AN171" i="2"/>
  <c r="Z43" i="16" s="1"/>
  <c r="AM171" i="2"/>
  <c r="Y43" i="16" s="1"/>
  <c r="X43"/>
  <c r="AI171" i="2"/>
  <c r="U43" i="16" s="1"/>
  <c r="AH171" i="2"/>
  <c r="T43" i="16" s="1"/>
  <c r="AG171" i="2"/>
  <c r="S43" i="16" s="1"/>
  <c r="AD170" i="2"/>
  <c r="AD169"/>
  <c r="AD168"/>
  <c r="AP167"/>
  <c r="AB42" i="16" s="1"/>
  <c r="AO167" i="2"/>
  <c r="AA42" i="16" s="1"/>
  <c r="AN167" i="2"/>
  <c r="Z42" i="16" s="1"/>
  <c r="AM167" i="2"/>
  <c r="Y42" i="16" s="1"/>
  <c r="X42"/>
  <c r="AI167" i="2"/>
  <c r="U42" i="16" s="1"/>
  <c r="AH167" i="2"/>
  <c r="T42" i="16" s="1"/>
  <c r="AG167" i="2"/>
  <c r="S42" i="16" s="1"/>
  <c r="AD167" i="2"/>
  <c r="P42" i="16" s="1"/>
  <c r="AP165" i="2"/>
  <c r="AB41" i="16" s="1"/>
  <c r="AO165" i="2"/>
  <c r="AA41" i="16" s="1"/>
  <c r="AN165" i="2"/>
  <c r="Z41" i="16" s="1"/>
  <c r="AM165" i="2"/>
  <c r="Y41" i="16" s="1"/>
  <c r="X41"/>
  <c r="AI165" i="2"/>
  <c r="U41" i="16" s="1"/>
  <c r="AH165" i="2"/>
  <c r="T41" i="16" s="1"/>
  <c r="AG165" i="2"/>
  <c r="S41" i="16" s="1"/>
  <c r="AD164" i="2"/>
  <c r="AD163"/>
  <c r="AP162"/>
  <c r="AN162"/>
  <c r="AM162"/>
  <c r="V48" i="10"/>
  <c r="AI162" i="2"/>
  <c r="AH162"/>
  <c r="AG162"/>
  <c r="S40" i="16" s="1"/>
  <c r="Q48" i="10"/>
  <c r="AD161" i="2"/>
  <c r="AD162" s="1"/>
  <c r="AP160"/>
  <c r="AB39" i="16" s="1"/>
  <c r="AO160" i="2"/>
  <c r="AN160"/>
  <c r="Z39" i="16" s="1"/>
  <c r="AM160" i="2"/>
  <c r="Y39" i="16" s="1"/>
  <c r="X39"/>
  <c r="AI160" i="2"/>
  <c r="U39" i="16" s="1"/>
  <c r="AH160" i="2"/>
  <c r="T39" i="16" s="1"/>
  <c r="AG160" i="2"/>
  <c r="S39" i="16" s="1"/>
  <c r="AD159" i="2"/>
  <c r="AD158"/>
  <c r="AE128"/>
  <c r="Q32" i="10" s="1"/>
  <c r="AB32" i="16"/>
  <c r="AA32"/>
  <c r="Z32"/>
  <c r="Y32"/>
  <c r="W32"/>
  <c r="P30" i="10"/>
  <c r="AP103" i="2"/>
  <c r="S37" i="10"/>
  <c r="S40" s="1"/>
  <c r="S20" i="15" s="1"/>
  <c r="AP98" i="2"/>
  <c r="AB29" i="16" s="1"/>
  <c r="AP94" i="2"/>
  <c r="AO94"/>
  <c r="AN94"/>
  <c r="AM94"/>
  <c r="AL94"/>
  <c r="AK94"/>
  <c r="U35" i="10"/>
  <c r="T35"/>
  <c r="S35"/>
  <c r="AD94" i="2"/>
  <c r="AP92"/>
  <c r="AB27" i="16" s="1"/>
  <c r="AO92" i="2"/>
  <c r="AA27" i="16" s="1"/>
  <c r="AN92" i="2"/>
  <c r="Z27" i="16" s="1"/>
  <c r="AM92" i="2"/>
  <c r="Y27" i="16" s="1"/>
  <c r="AL92" i="2"/>
  <c r="AK92"/>
  <c r="W27" i="16" s="1"/>
  <c r="AI90" i="2"/>
  <c r="AD92"/>
  <c r="AP56"/>
  <c r="AO56"/>
  <c r="AN56"/>
  <c r="AM56"/>
  <c r="AL56"/>
  <c r="AK56"/>
  <c r="AJ56"/>
  <c r="AI56"/>
  <c r="AH56"/>
  <c r="AG56"/>
  <c r="AE56"/>
  <c r="AD53"/>
  <c r="AP52"/>
  <c r="AO52"/>
  <c r="AN52"/>
  <c r="AM52"/>
  <c r="AL52"/>
  <c r="AK52"/>
  <c r="AJ52"/>
  <c r="AI52"/>
  <c r="AH52"/>
  <c r="AG52"/>
  <c r="S19" i="10" s="1"/>
  <c r="S20" s="1"/>
  <c r="AE52" i="2"/>
  <c r="AD51"/>
  <c r="AD49"/>
  <c r="AP48"/>
  <c r="AO48"/>
  <c r="AN48"/>
  <c r="AM48"/>
  <c r="AL48"/>
  <c r="AK48"/>
  <c r="AJ48"/>
  <c r="V16" i="16" s="1"/>
  <c r="AI48" i="2"/>
  <c r="AH48"/>
  <c r="AG48"/>
  <c r="S17" i="10" s="1"/>
  <c r="AE48" i="2"/>
  <c r="Q16" i="16" s="1"/>
  <c r="AD47" i="2"/>
  <c r="AD45"/>
  <c r="AD44"/>
  <c r="AD43"/>
  <c r="AD42"/>
  <c r="AD41"/>
  <c r="AP40"/>
  <c r="AB15" i="16" s="1"/>
  <c r="AO40" i="2"/>
  <c r="AA15" i="16" s="1"/>
  <c r="AN40" i="2"/>
  <c r="Z15" i="16" s="1"/>
  <c r="AM40" i="2"/>
  <c r="Y15" i="16" s="1"/>
  <c r="AL40" i="2"/>
  <c r="X15" i="16" s="1"/>
  <c r="AK40" i="2"/>
  <c r="W15" i="16" s="1"/>
  <c r="AJ40" i="2"/>
  <c r="V15" i="16" s="1"/>
  <c r="AH40" i="2"/>
  <c r="T15" i="16" s="1"/>
  <c r="AG40" i="2"/>
  <c r="AE40"/>
  <c r="Q15" i="16" s="1"/>
  <c r="AD39" i="2"/>
  <c r="AD40" s="1"/>
  <c r="P15" i="16" s="1"/>
  <c r="AP38" i="2"/>
  <c r="AB14" i="16" s="1"/>
  <c r="AO38" i="2"/>
  <c r="AA14" i="16" s="1"/>
  <c r="AN38" i="2"/>
  <c r="Z14" i="16" s="1"/>
  <c r="AM38" i="2"/>
  <c r="Y14" i="16" s="1"/>
  <c r="AL38" i="2"/>
  <c r="X14" i="16" s="1"/>
  <c r="AK38" i="2"/>
  <c r="AJ38"/>
  <c r="V14" i="16" s="1"/>
  <c r="AH38" i="2"/>
  <c r="T14" i="16" s="1"/>
  <c r="AG38" i="2"/>
  <c r="AE38"/>
  <c r="Q14" i="16" s="1"/>
  <c r="AD37" i="2"/>
  <c r="AD36"/>
  <c r="AD35"/>
  <c r="AD34"/>
  <c r="AD33"/>
  <c r="AD32"/>
  <c r="AD31"/>
  <c r="AD30"/>
  <c r="AD29"/>
  <c r="AP28"/>
  <c r="AB13" i="16" s="1"/>
  <c r="AO28" i="2"/>
  <c r="AA13" i="16" s="1"/>
  <c r="AN28" i="2"/>
  <c r="Z13" i="16" s="1"/>
  <c r="AM28" i="2"/>
  <c r="Y13" i="16" s="1"/>
  <c r="AL28" i="2"/>
  <c r="X13" i="16" s="1"/>
  <c r="AH28" i="2"/>
  <c r="T13" i="16" s="1"/>
  <c r="AG28" i="2"/>
  <c r="AE28"/>
  <c r="Q13" i="16" s="1"/>
  <c r="AD26" i="2"/>
  <c r="AD25"/>
  <c r="AD24"/>
  <c r="AD23"/>
  <c r="AD22"/>
  <c r="AP21"/>
  <c r="AB12" i="16" s="1"/>
  <c r="AO21" i="2"/>
  <c r="AA12" i="16" s="1"/>
  <c r="AN21" i="2"/>
  <c r="Z12" i="16" s="1"/>
  <c r="AM21" i="2"/>
  <c r="Y12" i="16" s="1"/>
  <c r="AL21" i="2"/>
  <c r="X12" i="16" s="1"/>
  <c r="AH21" i="2"/>
  <c r="T12" i="16" s="1"/>
  <c r="AG21" i="2"/>
  <c r="AE21"/>
  <c r="Q12" i="16" s="1"/>
  <c r="AD20" i="2"/>
  <c r="AD19"/>
  <c r="AD18"/>
  <c r="AD17"/>
  <c r="AP16"/>
  <c r="AB11" i="16" s="1"/>
  <c r="AO16" i="2"/>
  <c r="AA11" i="16" s="1"/>
  <c r="AN16" i="2"/>
  <c r="Z11" i="16" s="1"/>
  <c r="AM16" i="2"/>
  <c r="Y11" i="16" s="1"/>
  <c r="AL16" i="2"/>
  <c r="X11" i="16" s="1"/>
  <c r="AI16" i="2"/>
  <c r="U11" i="16" s="1"/>
  <c r="AH16" i="2"/>
  <c r="T11" i="16" s="1"/>
  <c r="AG16" i="2"/>
  <c r="AE16"/>
  <c r="AD15"/>
  <c r="AD14"/>
  <c r="AP13"/>
  <c r="AB10" i="16" s="1"/>
  <c r="AO13" i="2"/>
  <c r="AA10" i="16" s="1"/>
  <c r="AN13" i="2"/>
  <c r="Z10" i="16" s="1"/>
  <c r="AM13" i="2"/>
  <c r="Y10" i="16" s="1"/>
  <c r="AL13" i="2"/>
  <c r="X10" i="16" s="1"/>
  <c r="AI13" i="2"/>
  <c r="U10" i="16" s="1"/>
  <c r="AH13" i="2"/>
  <c r="T10" i="16" s="1"/>
  <c r="AG13" i="2"/>
  <c r="AD12"/>
  <c r="AD13" s="1"/>
  <c r="P10" i="16" s="1"/>
  <c r="AP11" i="2"/>
  <c r="AB9" i="16" s="1"/>
  <c r="AO11" i="2"/>
  <c r="AA9" i="16" s="1"/>
  <c r="AN11" i="2"/>
  <c r="Z9" i="16" s="1"/>
  <c r="AM11" i="2"/>
  <c r="Y9" i="16" s="1"/>
  <c r="AL11" i="2"/>
  <c r="AJ11"/>
  <c r="AI11"/>
  <c r="AH11"/>
  <c r="T9" i="16" s="1"/>
  <c r="AG11" i="2"/>
  <c r="AD10"/>
  <c r="AD9"/>
  <c r="S54" i="16" l="1"/>
  <c r="S14"/>
  <c r="S15" i="10"/>
  <c r="S11" i="16"/>
  <c r="S11" i="10"/>
  <c r="S9" i="16"/>
  <c r="S9" i="10"/>
  <c r="S10" i="16"/>
  <c r="S10" i="10"/>
  <c r="S12" i="16"/>
  <c r="S13" i="10"/>
  <c r="S13" i="16"/>
  <c r="S14" i="10"/>
  <c r="S15" i="16"/>
  <c r="S16" i="10"/>
  <c r="Z16" i="16"/>
  <c r="AA16"/>
  <c r="T16"/>
  <c r="AH54" i="2"/>
  <c r="X16" i="16"/>
  <c r="AB16"/>
  <c r="S16"/>
  <c r="AG54" i="2"/>
  <c r="W16" i="16"/>
  <c r="U16"/>
  <c r="AI54" i="2"/>
  <c r="Y16" i="16"/>
  <c r="E4" i="4"/>
  <c r="F4"/>
  <c r="F41"/>
  <c r="S38" i="16"/>
  <c r="X19" i="10"/>
  <c r="X20" s="1"/>
  <c r="X11" i="15" s="1"/>
  <c r="X17" i="16"/>
  <c r="T48" i="10"/>
  <c r="T40" i="16"/>
  <c r="T38" s="1"/>
  <c r="W47"/>
  <c r="W33" i="15"/>
  <c r="T34"/>
  <c r="T48" i="16"/>
  <c r="AE233" i="2"/>
  <c r="Q74" i="10" s="1"/>
  <c r="Q63" i="16"/>
  <c r="Q62" s="1"/>
  <c r="Q54" s="1"/>
  <c r="Q53" s="1"/>
  <c r="Q43" i="15"/>
  <c r="Q42" s="1"/>
  <c r="X9" i="16"/>
  <c r="AL8" i="2"/>
  <c r="Q11" i="16"/>
  <c r="AE8" i="2"/>
  <c r="S11" i="15"/>
  <c r="S17" i="16"/>
  <c r="W19" i="10"/>
  <c r="W20" s="1"/>
  <c r="W11" i="15" s="1"/>
  <c r="W17" i="16"/>
  <c r="AA19" i="10"/>
  <c r="AA20" s="1"/>
  <c r="AA11" i="15" s="1"/>
  <c r="AA17" i="16"/>
  <c r="AM98" i="2"/>
  <c r="Y28" i="16"/>
  <c r="Y24"/>
  <c r="Y29" i="10"/>
  <c r="Y31" s="1"/>
  <c r="Y16" i="15" s="1"/>
  <c r="AO162" i="2"/>
  <c r="AA39" i="16"/>
  <c r="X48" i="10"/>
  <c r="X40" i="16"/>
  <c r="X38" s="1"/>
  <c r="Q47"/>
  <c r="Q33" i="15"/>
  <c r="V47" i="16"/>
  <c r="V33" i="15"/>
  <c r="Z47" i="16"/>
  <c r="Z33" i="15"/>
  <c r="S48" i="16"/>
  <c r="S34" i="15"/>
  <c r="W48" i="16"/>
  <c r="W34" i="15"/>
  <c r="AA48" i="16"/>
  <c r="AA34" i="15"/>
  <c r="AB54" i="16"/>
  <c r="AB53" s="1"/>
  <c r="P63"/>
  <c r="P62" s="1"/>
  <c r="P43" i="15"/>
  <c r="P42" s="1"/>
  <c r="AI233" i="2"/>
  <c r="U74" i="10" s="1"/>
  <c r="U63" i="16"/>
  <c r="U62" s="1"/>
  <c r="U54" s="1"/>
  <c r="U53" s="1"/>
  <c r="U43" i="15"/>
  <c r="U42" s="1"/>
  <c r="Y63" i="16"/>
  <c r="Y62" s="1"/>
  <c r="Y54" s="1"/>
  <c r="Y53" s="1"/>
  <c r="Y43" i="15"/>
  <c r="Y42" s="1"/>
  <c r="T19" i="10"/>
  <c r="T20" s="1"/>
  <c r="T11" i="15" s="1"/>
  <c r="T17" i="16"/>
  <c r="T8" s="1"/>
  <c r="S47"/>
  <c r="S46" s="1"/>
  <c r="S33" i="15"/>
  <c r="S32" s="1"/>
  <c r="X34"/>
  <c r="X48" i="16"/>
  <c r="Z63"/>
  <c r="Z62" s="1"/>
  <c r="Z43" i="15"/>
  <c r="Z42" s="1"/>
  <c r="U9" i="16"/>
  <c r="AI8" i="2"/>
  <c r="U19" i="10"/>
  <c r="U20" s="1"/>
  <c r="U11" i="15" s="1"/>
  <c r="U17" i="16"/>
  <c r="Y19" i="10"/>
  <c r="Y20" s="1"/>
  <c r="Y11" i="15" s="1"/>
  <c r="Y17" i="16"/>
  <c r="P21"/>
  <c r="P25" i="10"/>
  <c r="P22" i="16"/>
  <c r="P26" i="10"/>
  <c r="AK98" i="2"/>
  <c r="W28" i="16"/>
  <c r="W24"/>
  <c r="W29" i="10"/>
  <c r="W31" s="1"/>
  <c r="W16" i="15" s="1"/>
  <c r="AO98" i="2"/>
  <c r="AA28" i="16"/>
  <c r="AA24"/>
  <c r="AA29" i="10"/>
  <c r="AA31" s="1"/>
  <c r="AA16" i="15" s="1"/>
  <c r="P48" i="10"/>
  <c r="P40" i="16"/>
  <c r="U48" i="10"/>
  <c r="U40" i="16"/>
  <c r="U38" s="1"/>
  <c r="Z48" i="10"/>
  <c r="Z40" i="16"/>
  <c r="Z38" s="1"/>
  <c r="T47"/>
  <c r="T33" i="15"/>
  <c r="X47" i="16"/>
  <c r="X33" i="15"/>
  <c r="P48" i="16"/>
  <c r="P34" i="15"/>
  <c r="U48" i="16"/>
  <c r="U34" i="15"/>
  <c r="Y48" i="16"/>
  <c r="Y34" i="15"/>
  <c r="Z55" i="16"/>
  <c r="AN206" i="2"/>
  <c r="AG233"/>
  <c r="S74" i="10" s="1"/>
  <c r="S63" i="16"/>
  <c r="S62" s="1"/>
  <c r="S43" i="15"/>
  <c r="S42" s="1"/>
  <c r="AK233" i="2"/>
  <c r="W74" i="10" s="1"/>
  <c r="W63" i="16"/>
  <c r="W62" s="1"/>
  <c r="W54" s="1"/>
  <c r="W53" s="1"/>
  <c r="W43" i="15"/>
  <c r="W42" s="1"/>
  <c r="AA63" i="16"/>
  <c r="AA62" s="1"/>
  <c r="AA54" s="1"/>
  <c r="AA53" s="1"/>
  <c r="AA43" i="15"/>
  <c r="AA42" s="1"/>
  <c r="E41" i="4"/>
  <c r="AB19" i="10"/>
  <c r="AB20" s="1"/>
  <c r="AB11" i="15" s="1"/>
  <c r="AB17" i="16"/>
  <c r="Z28"/>
  <c r="Z24"/>
  <c r="Z29" i="10"/>
  <c r="Z31" s="1"/>
  <c r="Z16" i="15" s="1"/>
  <c r="Y48" i="10"/>
  <c r="Y40" i="16"/>
  <c r="Y38" s="1"/>
  <c r="AA47"/>
  <c r="AA33" i="15"/>
  <c r="AJ233" i="2"/>
  <c r="V74" i="10" s="1"/>
  <c r="V63" i="16"/>
  <c r="V62" s="1"/>
  <c r="V54" s="1"/>
  <c r="V53" s="1"/>
  <c r="V43" i="15"/>
  <c r="V42" s="1"/>
  <c r="V9" i="16"/>
  <c r="AJ8" i="2"/>
  <c r="W14" i="16"/>
  <c r="AK8" i="2"/>
  <c r="Q19" i="10"/>
  <c r="Q20" s="1"/>
  <c r="Q11" i="15" s="1"/>
  <c r="Q17" i="16"/>
  <c r="V19" i="10"/>
  <c r="V20" s="1"/>
  <c r="V11" i="15" s="1"/>
  <c r="V17" i="16"/>
  <c r="Z19" i="10"/>
  <c r="Z20" s="1"/>
  <c r="Z11" i="15" s="1"/>
  <c r="Z17" i="16"/>
  <c r="U24" i="10"/>
  <c r="U23" i="16"/>
  <c r="U20" s="1"/>
  <c r="U27" i="10"/>
  <c r="U28" s="1"/>
  <c r="U15" i="15" s="1"/>
  <c r="U14" s="1"/>
  <c r="AL98" i="2"/>
  <c r="X24" i="16"/>
  <c r="X29" i="10"/>
  <c r="X31" s="1"/>
  <c r="X16" i="15" s="1"/>
  <c r="AB28" i="16"/>
  <c r="AB24"/>
  <c r="AB29" i="10"/>
  <c r="AB31" s="1"/>
  <c r="AB16" i="15" s="1"/>
  <c r="AB37" i="10"/>
  <c r="AB40" s="1"/>
  <c r="AB20" i="15" s="1"/>
  <c r="AB30" i="16"/>
  <c r="AB48" i="10"/>
  <c r="AB40" i="16"/>
  <c r="AB38" s="1"/>
  <c r="AB37" s="1"/>
  <c r="P47"/>
  <c r="P33" i="15"/>
  <c r="U47" i="16"/>
  <c r="U33" i="15"/>
  <c r="Y47" i="16"/>
  <c r="Y33" i="15"/>
  <c r="Q48" i="16"/>
  <c r="Q34" i="15"/>
  <c r="V48" i="16"/>
  <c r="V34" i="15"/>
  <c r="Z48" i="16"/>
  <c r="Z34" i="15"/>
  <c r="AH233" i="2"/>
  <c r="T74" i="10" s="1"/>
  <c r="T63" i="16"/>
  <c r="T62" s="1"/>
  <c r="T54" s="1"/>
  <c r="T53" s="1"/>
  <c r="T43" i="15"/>
  <c r="T42" s="1"/>
  <c r="AL233" i="2"/>
  <c r="X74" i="10" s="1"/>
  <c r="X63" i="16"/>
  <c r="X62" s="1"/>
  <c r="X54" s="1"/>
  <c r="X53" s="1"/>
  <c r="X43" i="15"/>
  <c r="X42" s="1"/>
  <c r="AM90" i="2"/>
  <c r="AD216"/>
  <c r="P57" i="16" s="1"/>
  <c r="AJ189" i="2"/>
  <c r="AE206"/>
  <c r="AD228"/>
  <c r="P60" i="16" s="1"/>
  <c r="AN8" i="2"/>
  <c r="AL90"/>
  <c r="AG90"/>
  <c r="AK90"/>
  <c r="AO90"/>
  <c r="AI189"/>
  <c r="AN157"/>
  <c r="Z46" i="10" s="1"/>
  <c r="AE189" i="2"/>
  <c r="AN189"/>
  <c r="AG8"/>
  <c r="S8" i="10" s="1"/>
  <c r="AO8" i="2"/>
  <c r="AD21"/>
  <c r="P12" i="16" s="1"/>
  <c r="AD48" i="2"/>
  <c r="P16" i="16" s="1"/>
  <c r="AJ90" i="2"/>
  <c r="V24" i="10" s="1"/>
  <c r="P25" i="16"/>
  <c r="AD171" i="2"/>
  <c r="P43" i="16" s="1"/>
  <c r="AO157" i="2"/>
  <c r="AA46" i="10" s="1"/>
  <c r="AM189" i="2"/>
  <c r="AD197"/>
  <c r="P49" i="16" s="1"/>
  <c r="AD202" i="2"/>
  <c r="P50" i="16" s="1"/>
  <c r="AI206" i="2"/>
  <c r="F70" i="7"/>
  <c r="AD56" i="2"/>
  <c r="AP90"/>
  <c r="AB35" i="10"/>
  <c r="AH157" i="2"/>
  <c r="T46" i="10" s="1"/>
  <c r="AL157" i="2"/>
  <c r="X46" i="10" s="1"/>
  <c r="AP157" i="2"/>
  <c r="AD210"/>
  <c r="P55" i="16" s="1"/>
  <c r="AJ206" i="2"/>
  <c r="AD213"/>
  <c r="P56" i="16" s="1"/>
  <c r="AM206" i="2"/>
  <c r="AG157"/>
  <c r="S46" i="10" s="1"/>
  <c r="S48"/>
  <c r="AK157" i="2"/>
  <c r="W46" i="10" s="1"/>
  <c r="W48"/>
  <c r="AD52" i="2"/>
  <c r="AH90"/>
  <c r="AG189"/>
  <c r="AK189"/>
  <c r="AO189"/>
  <c r="AD165"/>
  <c r="P41" i="16" s="1"/>
  <c r="AJ157" i="2"/>
  <c r="V46" i="10" s="1"/>
  <c r="AE157" i="2"/>
  <c r="Q46" i="10" s="1"/>
  <c r="AD223" i="2"/>
  <c r="P58" i="16" s="1"/>
  <c r="AD16" i="2"/>
  <c r="P11" i="16" s="1"/>
  <c r="AH8" i="2"/>
  <c r="AP8"/>
  <c r="AD28"/>
  <c r="P13" i="16" s="1"/>
  <c r="AD38" i="2"/>
  <c r="P14" i="16" s="1"/>
  <c r="Q24" i="10"/>
  <c r="AN98" i="2"/>
  <c r="Z29" i="16" s="1"/>
  <c r="AN90" i="2"/>
  <c r="AG206"/>
  <c r="AK206"/>
  <c r="AO206"/>
  <c r="AD11"/>
  <c r="P9" i="16" s="1"/>
  <c r="AM8" i="2"/>
  <c r="AD160"/>
  <c r="P39" i="16" s="1"/>
  <c r="AI157" i="2"/>
  <c r="U46" i="10" s="1"/>
  <c r="AM157" i="2"/>
  <c r="Y46" i="10" s="1"/>
  <c r="AH189" i="2"/>
  <c r="AL189"/>
  <c r="AH206"/>
  <c r="AL206"/>
  <c r="AP206"/>
  <c r="AB235"/>
  <c r="N63" i="16" s="1"/>
  <c r="N62" s="1"/>
  <c r="AA235" i="2"/>
  <c r="M63" i="16" s="1"/>
  <c r="M62" s="1"/>
  <c r="Z235" i="2"/>
  <c r="L63" i="16" s="1"/>
  <c r="L62" s="1"/>
  <c r="Y235" i="2"/>
  <c r="X235"/>
  <c r="W235"/>
  <c r="V235"/>
  <c r="U235"/>
  <c r="T235"/>
  <c r="R235"/>
  <c r="Q234"/>
  <c r="Q235" s="1"/>
  <c r="C63" i="16" s="1"/>
  <c r="C62" s="1"/>
  <c r="AC233" i="2"/>
  <c r="O74" i="10" s="1"/>
  <c r="AB233" i="2"/>
  <c r="N74" i="10" s="1"/>
  <c r="AA233" i="2"/>
  <c r="M74" i="10" s="1"/>
  <c r="Z233" i="2"/>
  <c r="L74" i="10" s="1"/>
  <c r="AC228" i="2"/>
  <c r="O60" i="16" s="1"/>
  <c r="AB228" i="2"/>
  <c r="N60" i="16" s="1"/>
  <c r="AA228" i="2"/>
  <c r="M60" i="16" s="1"/>
  <c r="Z228" i="2"/>
  <c r="L60" i="16" s="1"/>
  <c r="Y228" i="2"/>
  <c r="K60" i="16" s="1"/>
  <c r="X228" i="2"/>
  <c r="J60" i="16" s="1"/>
  <c r="W228" i="2"/>
  <c r="I60" i="16" s="1"/>
  <c r="V228" i="2"/>
  <c r="H60" i="16" s="1"/>
  <c r="U228" i="2"/>
  <c r="G60" i="16" s="1"/>
  <c r="T228" i="2"/>
  <c r="F60" i="16" s="1"/>
  <c r="R228" i="2"/>
  <c r="D60" i="16" s="1"/>
  <c r="Q227" i="2"/>
  <c r="Q226"/>
  <c r="AC225"/>
  <c r="O59" i="16" s="1"/>
  <c r="AB225" i="2"/>
  <c r="N59" i="16" s="1"/>
  <c r="AA225" i="2"/>
  <c r="M59" i="16" s="1"/>
  <c r="Z225" i="2"/>
  <c r="L59" i="16" s="1"/>
  <c r="Y225" i="2"/>
  <c r="K59" i="16" s="1"/>
  <c r="X225" i="2"/>
  <c r="J59" i="16" s="1"/>
  <c r="W225" i="2"/>
  <c r="I59" i="16" s="1"/>
  <c r="V225" i="2"/>
  <c r="H59" i="16" s="1"/>
  <c r="U225" i="2"/>
  <c r="G59" i="16" s="1"/>
  <c r="T225" i="2"/>
  <c r="F59" i="16" s="1"/>
  <c r="R225" i="2"/>
  <c r="D59" i="16" s="1"/>
  <c r="Q224" i="2"/>
  <c r="Q225" s="1"/>
  <c r="C59" i="16" s="1"/>
  <c r="AC223" i="2"/>
  <c r="O58" i="16" s="1"/>
  <c r="AB223" i="2"/>
  <c r="N58" i="16" s="1"/>
  <c r="AA223" i="2"/>
  <c r="M58" i="16" s="1"/>
  <c r="Z223" i="2"/>
  <c r="L58" i="16" s="1"/>
  <c r="Y223" i="2"/>
  <c r="K58" i="16" s="1"/>
  <c r="X223" i="2"/>
  <c r="J58" i="16" s="1"/>
  <c r="W223" i="2"/>
  <c r="I58" i="16" s="1"/>
  <c r="V223" i="2"/>
  <c r="H58" i="16" s="1"/>
  <c r="U223" i="2"/>
  <c r="G58" i="16" s="1"/>
  <c r="T223" i="2"/>
  <c r="F58" i="16" s="1"/>
  <c r="R223" i="2"/>
  <c r="D58" i="16" s="1"/>
  <c r="Q222" i="2"/>
  <c r="Q221"/>
  <c r="Q220"/>
  <c r="Q219"/>
  <c r="Q218"/>
  <c r="Q217"/>
  <c r="AC216"/>
  <c r="O57" i="16" s="1"/>
  <c r="AB216" i="2"/>
  <c r="N57" i="16" s="1"/>
  <c r="AA216" i="2"/>
  <c r="M57" i="16" s="1"/>
  <c r="Z216" i="2"/>
  <c r="L57" i="16" s="1"/>
  <c r="Y216" i="2"/>
  <c r="K57" i="16" s="1"/>
  <c r="X216" i="2"/>
  <c r="J57" i="16" s="1"/>
  <c r="W216" i="2"/>
  <c r="I57" i="16" s="1"/>
  <c r="V216" i="2"/>
  <c r="H57" i="16" s="1"/>
  <c r="U216" i="2"/>
  <c r="G57" i="16" s="1"/>
  <c r="T216" i="2"/>
  <c r="F57" i="16" s="1"/>
  <c r="R216" i="2"/>
  <c r="D57" i="16" s="1"/>
  <c r="Q215" i="2"/>
  <c r="Q214"/>
  <c r="AC213"/>
  <c r="O56" i="16" s="1"/>
  <c r="AB213" i="2"/>
  <c r="N56" i="16" s="1"/>
  <c r="Z213" i="2"/>
  <c r="L56" i="16" s="1"/>
  <c r="Y213" i="2"/>
  <c r="K56" i="16" s="1"/>
  <c r="X213" i="2"/>
  <c r="J56" i="16" s="1"/>
  <c r="W213" i="2"/>
  <c r="I56" i="16" s="1"/>
  <c r="V213" i="2"/>
  <c r="H56" i="16" s="1"/>
  <c r="U213" i="2"/>
  <c r="G56" i="16" s="1"/>
  <c r="T213" i="2"/>
  <c r="F56" i="16" s="1"/>
  <c r="R213" i="2"/>
  <c r="D56" i="16" s="1"/>
  <c r="Q212" i="2"/>
  <c r="Q211"/>
  <c r="AC210"/>
  <c r="O55" i="16" s="1"/>
  <c r="AB210" i="2"/>
  <c r="N55" i="16" s="1"/>
  <c r="Z210" i="2"/>
  <c r="L55" i="16" s="1"/>
  <c r="Y210" i="2"/>
  <c r="K55" i="16" s="1"/>
  <c r="X210" i="2"/>
  <c r="J55" i="16" s="1"/>
  <c r="W210" i="2"/>
  <c r="I55" i="16" s="1"/>
  <c r="V210" i="2"/>
  <c r="H55" i="16" s="1"/>
  <c r="U210" i="2"/>
  <c r="G55" i="16" s="1"/>
  <c r="T210" i="2"/>
  <c r="F55" i="16" s="1"/>
  <c r="R210" i="2"/>
  <c r="D55" i="16" s="1"/>
  <c r="Q209" i="2"/>
  <c r="Q208"/>
  <c r="Q207"/>
  <c r="AB204"/>
  <c r="N51" i="16" s="1"/>
  <c r="AA204" i="2"/>
  <c r="M51" i="16" s="1"/>
  <c r="Z204" i="2"/>
  <c r="L51" i="16" s="1"/>
  <c r="Y204" i="2"/>
  <c r="K51" i="16" s="1"/>
  <c r="X204" i="2"/>
  <c r="J51" i="16" s="1"/>
  <c r="W204" i="2"/>
  <c r="I51" i="16" s="1"/>
  <c r="V204" i="2"/>
  <c r="H51" i="16" s="1"/>
  <c r="U204" i="2"/>
  <c r="G51" i="16" s="1"/>
  <c r="T204" i="2"/>
  <c r="F51" i="16" s="1"/>
  <c r="R204" i="2"/>
  <c r="D51" i="16" s="1"/>
  <c r="Q203" i="2"/>
  <c r="Q204" s="1"/>
  <c r="C51" i="16" s="1"/>
  <c r="AB202" i="2"/>
  <c r="N50" i="16" s="1"/>
  <c r="AA202" i="2"/>
  <c r="M50" i="16" s="1"/>
  <c r="Z202" i="2"/>
  <c r="L50" i="16" s="1"/>
  <c r="Y202" i="2"/>
  <c r="K50" i="16" s="1"/>
  <c r="X202" i="2"/>
  <c r="J50" i="16" s="1"/>
  <c r="W202" i="2"/>
  <c r="I50" i="16" s="1"/>
  <c r="V202" i="2"/>
  <c r="H50" i="16" s="1"/>
  <c r="U202" i="2"/>
  <c r="G50" i="16" s="1"/>
  <c r="T202" i="2"/>
  <c r="F50" i="16" s="1"/>
  <c r="R202" i="2"/>
  <c r="D50" i="16" s="1"/>
  <c r="Q201" i="2"/>
  <c r="Q200"/>
  <c r="Q199"/>
  <c r="Q198"/>
  <c r="AB197"/>
  <c r="N49" i="16" s="1"/>
  <c r="AA197" i="2"/>
  <c r="M49" i="16" s="1"/>
  <c r="Z197" i="2"/>
  <c r="L49" i="16" s="1"/>
  <c r="Y197" i="2"/>
  <c r="K49" i="16" s="1"/>
  <c r="X197" i="2"/>
  <c r="J49" i="16" s="1"/>
  <c r="W197" i="2"/>
  <c r="I49" i="16" s="1"/>
  <c r="V197" i="2"/>
  <c r="H49" i="16" s="1"/>
  <c r="U197" i="2"/>
  <c r="G49" i="16" s="1"/>
  <c r="T197" i="2"/>
  <c r="F49" i="16" s="1"/>
  <c r="R197" i="2"/>
  <c r="D49" i="16" s="1"/>
  <c r="Q196" i="2"/>
  <c r="Q195"/>
  <c r="Q194"/>
  <c r="AB193"/>
  <c r="AA193"/>
  <c r="Z193"/>
  <c r="Y193"/>
  <c r="X193"/>
  <c r="W193"/>
  <c r="V193"/>
  <c r="U193"/>
  <c r="T193"/>
  <c r="R193"/>
  <c r="Q192"/>
  <c r="Q193" s="1"/>
  <c r="AB191"/>
  <c r="AA191"/>
  <c r="Z191"/>
  <c r="Y191"/>
  <c r="X191"/>
  <c r="W191"/>
  <c r="V191"/>
  <c r="U191"/>
  <c r="T191"/>
  <c r="R191"/>
  <c r="Q190"/>
  <c r="Q191" s="1"/>
  <c r="AC173"/>
  <c r="O44" i="16" s="1"/>
  <c r="AB173" i="2"/>
  <c r="N44" i="16" s="1"/>
  <c r="AA173" i="2"/>
  <c r="M44" i="16" s="1"/>
  <c r="Z173" i="2"/>
  <c r="L44" i="16" s="1"/>
  <c r="Y173" i="2"/>
  <c r="K44" i="16" s="1"/>
  <c r="W173" i="2"/>
  <c r="I44" i="16" s="1"/>
  <c r="V173" i="2"/>
  <c r="H44" i="16" s="1"/>
  <c r="U173" i="2"/>
  <c r="G44" i="16" s="1"/>
  <c r="T173" i="2"/>
  <c r="F44" i="16" s="1"/>
  <c r="R173" i="2"/>
  <c r="D44" i="16" s="1"/>
  <c r="Q172" i="2"/>
  <c r="Q173" s="1"/>
  <c r="C44" i="16" s="1"/>
  <c r="AC171" i="2"/>
  <c r="O43" i="16" s="1"/>
  <c r="AB171" i="2"/>
  <c r="N43" i="16" s="1"/>
  <c r="AA171" i="2"/>
  <c r="M43" i="16" s="1"/>
  <c r="Z171" i="2"/>
  <c r="L43" i="16" s="1"/>
  <c r="K43"/>
  <c r="I43"/>
  <c r="H43"/>
  <c r="G43"/>
  <c r="T171" i="2"/>
  <c r="F43" i="16" s="1"/>
  <c r="R171" i="2"/>
  <c r="D43" i="16" s="1"/>
  <c r="Q170" i="2"/>
  <c r="Q169"/>
  <c r="Q168"/>
  <c r="AC167"/>
  <c r="O42" i="16" s="1"/>
  <c r="AB167" i="2"/>
  <c r="N42" i="16" s="1"/>
  <c r="AA167" i="2"/>
  <c r="M42" i="16" s="1"/>
  <c r="Z167" i="2"/>
  <c r="L42" i="16" s="1"/>
  <c r="K42"/>
  <c r="I42"/>
  <c r="H42"/>
  <c r="G42"/>
  <c r="T167" i="2"/>
  <c r="F42" i="16" s="1"/>
  <c r="D42"/>
  <c r="Q167" i="2"/>
  <c r="C42" i="16" s="1"/>
  <c r="AC165" i="2"/>
  <c r="O41" i="16" s="1"/>
  <c r="AB165" i="2"/>
  <c r="N41" i="16" s="1"/>
  <c r="AA165" i="2"/>
  <c r="M41" i="16" s="1"/>
  <c r="Z165" i="2"/>
  <c r="L41" i="16" s="1"/>
  <c r="K41"/>
  <c r="I41"/>
  <c r="H41"/>
  <c r="G41"/>
  <c r="T165" i="2"/>
  <c r="F41" i="16" s="1"/>
  <c r="D41"/>
  <c r="Q164" i="2"/>
  <c r="Q163"/>
  <c r="AC162"/>
  <c r="AA162"/>
  <c r="Z162"/>
  <c r="T162"/>
  <c r="Q161"/>
  <c r="Q162" s="1"/>
  <c r="AC160"/>
  <c r="O39" i="16" s="1"/>
  <c r="AB160" i="2"/>
  <c r="AA160"/>
  <c r="M39" i="16" s="1"/>
  <c r="Z160" i="2"/>
  <c r="L39" i="16" s="1"/>
  <c r="K39"/>
  <c r="I39"/>
  <c r="H39"/>
  <c r="G39"/>
  <c r="T160" i="2"/>
  <c r="F39" i="16" s="1"/>
  <c r="D39"/>
  <c r="Q159" i="2"/>
  <c r="X136"/>
  <c r="X141" s="1"/>
  <c r="X149" s="1"/>
  <c r="J39" i="10" s="1"/>
  <c r="J40" s="1"/>
  <c r="J20" i="15" s="1"/>
  <c r="X130" i="2"/>
  <c r="R128"/>
  <c r="D32" i="10" s="1"/>
  <c r="K25" i="16"/>
  <c r="I25"/>
  <c r="D25"/>
  <c r="C30" i="10"/>
  <c r="Q101" i="2"/>
  <c r="Q103" s="1"/>
  <c r="AC98"/>
  <c r="Q95"/>
  <c r="AC94"/>
  <c r="AB94"/>
  <c r="AA94"/>
  <c r="Z94"/>
  <c r="Y94"/>
  <c r="X94"/>
  <c r="Q93"/>
  <c r="Q94" s="1"/>
  <c r="AC92"/>
  <c r="AB92"/>
  <c r="AA92"/>
  <c r="Z92"/>
  <c r="Y92"/>
  <c r="X92"/>
  <c r="Q91"/>
  <c r="Q92" s="1"/>
  <c r="AC56"/>
  <c r="AB56"/>
  <c r="AA56"/>
  <c r="Z56"/>
  <c r="Y56"/>
  <c r="X56"/>
  <c r="W56"/>
  <c r="V56"/>
  <c r="U56"/>
  <c r="T56"/>
  <c r="R56"/>
  <c r="Q53"/>
  <c r="AC52"/>
  <c r="AB52"/>
  <c r="AA52"/>
  <c r="Z52"/>
  <c r="Y52"/>
  <c r="W52"/>
  <c r="V52"/>
  <c r="U52"/>
  <c r="T52"/>
  <c r="R52"/>
  <c r="AC48"/>
  <c r="AB48"/>
  <c r="AA48"/>
  <c r="Z48"/>
  <c r="Y48"/>
  <c r="X48"/>
  <c r="W48"/>
  <c r="I16" i="16" s="1"/>
  <c r="V48" i="2"/>
  <c r="U48"/>
  <c r="T48"/>
  <c r="R48"/>
  <c r="D16" i="16" s="1"/>
  <c r="Q45" i="2"/>
  <c r="Q44"/>
  <c r="Q43"/>
  <c r="Q41"/>
  <c r="AC40"/>
  <c r="O15" i="16" s="1"/>
  <c r="AB40" i="2"/>
  <c r="N15" i="16" s="1"/>
  <c r="AA40" i="2"/>
  <c r="M15" i="16" s="1"/>
  <c r="Z40" i="2"/>
  <c r="L15" i="16" s="1"/>
  <c r="Y40" i="2"/>
  <c r="K15" i="16" s="1"/>
  <c r="X40" i="2"/>
  <c r="J15" i="16" s="1"/>
  <c r="W40" i="2"/>
  <c r="I15" i="16" s="1"/>
  <c r="V40" i="2"/>
  <c r="H15" i="16" s="1"/>
  <c r="U40" i="2"/>
  <c r="G15" i="16" s="1"/>
  <c r="T40" i="2"/>
  <c r="F15" i="16" s="1"/>
  <c r="R40" i="2"/>
  <c r="D15" i="16" s="1"/>
  <c r="Q39" i="2"/>
  <c r="Q40" s="1"/>
  <c r="C15" i="16" s="1"/>
  <c r="AC38" i="2"/>
  <c r="O14" i="16" s="1"/>
  <c r="AB38" i="2"/>
  <c r="N14" i="16" s="1"/>
  <c r="AA38" i="2"/>
  <c r="M14" i="16" s="1"/>
  <c r="Z38" i="2"/>
  <c r="L14" i="16" s="1"/>
  <c r="Y38" i="2"/>
  <c r="K14" i="16" s="1"/>
  <c r="J14"/>
  <c r="W38" i="2"/>
  <c r="I14" i="16" s="1"/>
  <c r="V38" i="2"/>
  <c r="H14" i="16" s="1"/>
  <c r="U38" i="2"/>
  <c r="G14" i="16" s="1"/>
  <c r="T38" i="2"/>
  <c r="F14" i="16" s="1"/>
  <c r="R38" i="2"/>
  <c r="D14" i="16" s="1"/>
  <c r="Q36" i="2"/>
  <c r="Q35"/>
  <c r="Q34"/>
  <c r="Q33"/>
  <c r="Q32"/>
  <c r="Q31"/>
  <c r="Q30"/>
  <c r="Q29"/>
  <c r="AC28"/>
  <c r="O13" i="16" s="1"/>
  <c r="AB28" i="2"/>
  <c r="N13" i="16" s="1"/>
  <c r="AA28" i="2"/>
  <c r="M13" i="16" s="1"/>
  <c r="Z28" i="2"/>
  <c r="L13" i="16" s="1"/>
  <c r="Y28" i="2"/>
  <c r="K13" i="16" s="1"/>
  <c r="X28" i="2"/>
  <c r="J13" i="16" s="1"/>
  <c r="W28" i="2"/>
  <c r="I13" i="16" s="1"/>
  <c r="V28" i="2"/>
  <c r="H13" i="16" s="1"/>
  <c r="U28" i="2"/>
  <c r="G13" i="16" s="1"/>
  <c r="T28" i="2"/>
  <c r="F13" i="16" s="1"/>
  <c r="R28" i="2"/>
  <c r="D13" i="16" s="1"/>
  <c r="Q26" i="2"/>
  <c r="Q25"/>
  <c r="Q24"/>
  <c r="Q23"/>
  <c r="Q22"/>
  <c r="AC21"/>
  <c r="O12" i="16" s="1"/>
  <c r="AB21" i="2"/>
  <c r="N12" i="16" s="1"/>
  <c r="AA21" i="2"/>
  <c r="M12" i="16" s="1"/>
  <c r="Z21" i="2"/>
  <c r="L12" i="16" s="1"/>
  <c r="Y21" i="2"/>
  <c r="K12" i="16" s="1"/>
  <c r="X21" i="2"/>
  <c r="J12" i="16" s="1"/>
  <c r="W21" i="2"/>
  <c r="I12" i="16" s="1"/>
  <c r="V21" i="2"/>
  <c r="H12" i="16" s="1"/>
  <c r="U21" i="2"/>
  <c r="G12" i="16" s="1"/>
  <c r="T21" i="2"/>
  <c r="F12" i="16" s="1"/>
  <c r="R21" i="2"/>
  <c r="D12" i="16" s="1"/>
  <c r="Q20" i="2"/>
  <c r="Q19"/>
  <c r="Q18"/>
  <c r="Q17"/>
  <c r="AC16"/>
  <c r="O11" i="16" s="1"/>
  <c r="AB16" i="2"/>
  <c r="N11" i="16" s="1"/>
  <c r="AA16" i="2"/>
  <c r="M11" i="16" s="1"/>
  <c r="Z16" i="2"/>
  <c r="L11" i="16" s="1"/>
  <c r="Y16" i="2"/>
  <c r="K11" i="16" s="1"/>
  <c r="X16" i="2"/>
  <c r="J11" i="16" s="1"/>
  <c r="W16" i="2"/>
  <c r="I11" i="16" s="1"/>
  <c r="V16" i="2"/>
  <c r="H11" i="16" s="1"/>
  <c r="U16" i="2"/>
  <c r="G11" i="16" s="1"/>
  <c r="T16" i="2"/>
  <c r="F11" i="16" s="1"/>
  <c r="R16" i="2"/>
  <c r="D11" i="16" s="1"/>
  <c r="Q15" i="2"/>
  <c r="Q14"/>
  <c r="AC13"/>
  <c r="O10" i="16" s="1"/>
  <c r="AB13" i="2"/>
  <c r="N10" i="16" s="1"/>
  <c r="AA13" i="2"/>
  <c r="M10" i="16" s="1"/>
  <c r="Z13" i="2"/>
  <c r="L10" i="16" s="1"/>
  <c r="Y13" i="2"/>
  <c r="K10" i="16" s="1"/>
  <c r="X13" i="2"/>
  <c r="J10" i="16" s="1"/>
  <c r="W13" i="2"/>
  <c r="I10" i="16" s="1"/>
  <c r="V13" i="2"/>
  <c r="H10" i="16" s="1"/>
  <c r="U13" i="2"/>
  <c r="G10" i="16" s="1"/>
  <c r="T13" i="2"/>
  <c r="F10" i="16" s="1"/>
  <c r="R13" i="2"/>
  <c r="D10" i="16" s="1"/>
  <c r="Q12" i="2"/>
  <c r="Q13" s="1"/>
  <c r="C10" i="16" s="1"/>
  <c r="AC11" i="2"/>
  <c r="O9" i="16" s="1"/>
  <c r="AB11" i="2"/>
  <c r="N9" i="16" s="1"/>
  <c r="AA11" i="2"/>
  <c r="M9" i="16" s="1"/>
  <c r="Z11" i="2"/>
  <c r="L9" i="16" s="1"/>
  <c r="Y11" i="2"/>
  <c r="K9" i="16" s="1"/>
  <c r="X11" i="2"/>
  <c r="J9" i="16" s="1"/>
  <c r="W11" i="2"/>
  <c r="I9" i="16" s="1"/>
  <c r="V11" i="2"/>
  <c r="H9" i="16" s="1"/>
  <c r="U11" i="2"/>
  <c r="G9" i="16" s="1"/>
  <c r="T11" i="2"/>
  <c r="F9" i="16" s="1"/>
  <c r="R11" i="2"/>
  <c r="D9" i="16" s="1"/>
  <c r="Q10" i="2"/>
  <c r="Q9"/>
  <c r="E117" i="7"/>
  <c r="E116" s="1"/>
  <c r="E114"/>
  <c r="E113" s="1"/>
  <c r="E110"/>
  <c r="E108"/>
  <c r="E106"/>
  <c r="E103"/>
  <c r="E102" s="1"/>
  <c r="E99" s="1"/>
  <c r="E95"/>
  <c r="E93"/>
  <c r="E90"/>
  <c r="E88"/>
  <c r="E80"/>
  <c r="E78"/>
  <c r="E74"/>
  <c r="E72"/>
  <c r="E67"/>
  <c r="E66" s="1"/>
  <c r="E63"/>
  <c r="E62" s="1"/>
  <c r="E61" s="1"/>
  <c r="E56"/>
  <c r="E55" s="1"/>
  <c r="E50"/>
  <c r="E48"/>
  <c r="E39"/>
  <c r="E27"/>
  <c r="E20"/>
  <c r="E15"/>
  <c r="E11"/>
  <c r="E9"/>
  <c r="E5"/>
  <c r="S53" i="16" l="1"/>
  <c r="F54"/>
  <c r="P54"/>
  <c r="S12" i="10"/>
  <c r="S18"/>
  <c r="Y8" i="16"/>
  <c r="AA8"/>
  <c r="S8"/>
  <c r="Z8"/>
  <c r="AB8"/>
  <c r="AD54" i="2"/>
  <c r="K16" i="16"/>
  <c r="Y54" i="2"/>
  <c r="H16" i="16"/>
  <c r="M16"/>
  <c r="AA54" i="2"/>
  <c r="G16" i="16"/>
  <c r="U54" i="2"/>
  <c r="O16" i="16"/>
  <c r="AC54" i="2"/>
  <c r="L16" i="16"/>
  <c r="Z54" i="2"/>
  <c r="F16" i="16"/>
  <c r="T54" i="2"/>
  <c r="J16" i="16"/>
  <c r="N16"/>
  <c r="AB54" i="2"/>
  <c r="W8" i="16"/>
  <c r="T46"/>
  <c r="T37" s="1"/>
  <c r="X32" i="15"/>
  <c r="U46" i="16"/>
  <c r="E47" i="7"/>
  <c r="AD233" i="2"/>
  <c r="P74" i="10" s="1"/>
  <c r="U32" i="15"/>
  <c r="W32"/>
  <c r="S37" i="16"/>
  <c r="Z26"/>
  <c r="T32" i="15"/>
  <c r="U37" i="16"/>
  <c r="O54"/>
  <c r="O53" s="1"/>
  <c r="Y46"/>
  <c r="Y37" s="1"/>
  <c r="P46"/>
  <c r="X46"/>
  <c r="X37" s="1"/>
  <c r="AB26"/>
  <c r="AA32" i="15"/>
  <c r="X8" i="16"/>
  <c r="P38"/>
  <c r="J19" i="10"/>
  <c r="J20" s="1"/>
  <c r="J11" i="15" s="1"/>
  <c r="J17" i="16"/>
  <c r="J27"/>
  <c r="J21"/>
  <c r="J25" i="10"/>
  <c r="X98" i="2"/>
  <c r="J28" i="16"/>
  <c r="J22"/>
  <c r="J26" i="10"/>
  <c r="D48"/>
  <c r="D40" i="16"/>
  <c r="D38" s="1"/>
  <c r="O48" i="10"/>
  <c r="O40" i="16"/>
  <c r="O38" s="1"/>
  <c r="O37" s="1"/>
  <c r="H47"/>
  <c r="H33" i="15"/>
  <c r="M48" i="16"/>
  <c r="M34" i="15"/>
  <c r="AI205" i="2"/>
  <c r="U63" i="10" s="1"/>
  <c r="U64"/>
  <c r="AE205" i="2"/>
  <c r="Q63" i="10" s="1"/>
  <c r="Q64"/>
  <c r="D19"/>
  <c r="D20" s="1"/>
  <c r="D11" i="15" s="1"/>
  <c r="D17" i="16"/>
  <c r="D8" s="1"/>
  <c r="I19" i="10"/>
  <c r="I20" s="1"/>
  <c r="I11" i="15" s="1"/>
  <c r="I17" i="16"/>
  <c r="I8" s="1"/>
  <c r="M19" i="10"/>
  <c r="M20" s="1"/>
  <c r="M11" i="15" s="1"/>
  <c r="M17" i="16"/>
  <c r="D21"/>
  <c r="D25" i="10"/>
  <c r="I21" i="16"/>
  <c r="I25" i="10"/>
  <c r="M27" i="16"/>
  <c r="M21"/>
  <c r="M25" i="10"/>
  <c r="D22" i="16"/>
  <c r="D26" i="10"/>
  <c r="I22" i="16"/>
  <c r="I26" i="10"/>
  <c r="M28" i="16"/>
  <c r="M22"/>
  <c r="M26" i="10"/>
  <c r="O35"/>
  <c r="O29" i="16"/>
  <c r="O23"/>
  <c r="O27" i="10"/>
  <c r="I24" i="16"/>
  <c r="I29" i="10"/>
  <c r="I31" s="1"/>
  <c r="I16" i="15" s="1"/>
  <c r="F32" i="16"/>
  <c r="F25"/>
  <c r="J32"/>
  <c r="J25"/>
  <c r="N32"/>
  <c r="N25"/>
  <c r="C48" i="10"/>
  <c r="C40" i="16"/>
  <c r="H48" i="10"/>
  <c r="H40" i="16"/>
  <c r="H38" s="1"/>
  <c r="M48" i="10"/>
  <c r="M40" i="16"/>
  <c r="M38" s="1"/>
  <c r="G47"/>
  <c r="G33" i="15"/>
  <c r="K33"/>
  <c r="K47" i="16"/>
  <c r="C48"/>
  <c r="C34" i="15"/>
  <c r="H48" i="16"/>
  <c r="H34" i="15"/>
  <c r="L48" i="16"/>
  <c r="L34" i="15"/>
  <c r="N54" i="16"/>
  <c r="N53" s="1"/>
  <c r="M54"/>
  <c r="M53" s="1"/>
  <c r="U233" i="2"/>
  <c r="G74" i="10" s="1"/>
  <c r="G63" i="16"/>
  <c r="G62" s="1"/>
  <c r="G54" s="1"/>
  <c r="G53" s="1"/>
  <c r="Y233" i="2"/>
  <c r="K74" i="10" s="1"/>
  <c r="K63" i="16"/>
  <c r="K62" s="1"/>
  <c r="K54" s="1"/>
  <c r="K53" s="1"/>
  <c r="AP205" i="2"/>
  <c r="AB63" i="10" s="1"/>
  <c r="AB64"/>
  <c r="Y8"/>
  <c r="AM7" i="2"/>
  <c r="Y7" i="10" s="1"/>
  <c r="AG205" i="2"/>
  <c r="S63" i="10" s="1"/>
  <c r="S64"/>
  <c r="T24"/>
  <c r="T23" i="16"/>
  <c r="T20" s="1"/>
  <c r="T7" s="1"/>
  <c r="T27" i="10"/>
  <c r="T28" s="1"/>
  <c r="T15" i="15" s="1"/>
  <c r="T14" s="1"/>
  <c r="AJ205" i="2"/>
  <c r="V63" i="10" s="1"/>
  <c r="V64"/>
  <c r="AG7" i="2"/>
  <c r="S7" i="10" s="1"/>
  <c r="X24"/>
  <c r="X23" i="16"/>
  <c r="X20" s="1"/>
  <c r="X27" i="10"/>
  <c r="X28" s="1"/>
  <c r="X15" i="15" s="1"/>
  <c r="X14" s="1"/>
  <c r="Y24" i="10"/>
  <c r="Y23" i="16"/>
  <c r="Y20" s="1"/>
  <c r="Y27" i="10"/>
  <c r="Y28" s="1"/>
  <c r="Y15" i="15" s="1"/>
  <c r="Y14" s="1"/>
  <c r="Y32"/>
  <c r="P32"/>
  <c r="W8" i="10"/>
  <c r="AK7" i="2"/>
  <c r="W7" i="10" s="1"/>
  <c r="V8" i="16"/>
  <c r="V7" s="1"/>
  <c r="V32" i="15"/>
  <c r="Y35" i="10"/>
  <c r="Y29" i="16"/>
  <c r="Y26" s="1"/>
  <c r="X8" i="10"/>
  <c r="AL7" i="2"/>
  <c r="X7" i="10" s="1"/>
  <c r="F19"/>
  <c r="F20" s="1"/>
  <c r="F17" i="16"/>
  <c r="N19" i="10"/>
  <c r="N20" s="1"/>
  <c r="N11" i="15" s="1"/>
  <c r="N17" i="16"/>
  <c r="N21"/>
  <c r="N27"/>
  <c r="N25" i="10"/>
  <c r="AB98" i="2"/>
  <c r="N22" i="16"/>
  <c r="N28"/>
  <c r="N26" i="10"/>
  <c r="O37"/>
  <c r="O40" s="1"/>
  <c r="O20" i="15" s="1"/>
  <c r="O30" i="16"/>
  <c r="O24"/>
  <c r="O29" i="10"/>
  <c r="O31" s="1"/>
  <c r="O16" i="15" s="1"/>
  <c r="G32" i="16"/>
  <c r="G25"/>
  <c r="C47"/>
  <c r="C33" i="15"/>
  <c r="D48" i="16"/>
  <c r="D34" i="15"/>
  <c r="AL205" i="2"/>
  <c r="X63" i="10" s="1"/>
  <c r="X64"/>
  <c r="Z24"/>
  <c r="Z23" i="16"/>
  <c r="Z20" s="1"/>
  <c r="Z27" i="10"/>
  <c r="Z28" s="1"/>
  <c r="Z15" i="15" s="1"/>
  <c r="Z14" s="1"/>
  <c r="P53" i="16"/>
  <c r="AA24" i="10"/>
  <c r="AA23" i="16"/>
  <c r="AA20" s="1"/>
  <c r="AA27" i="10"/>
  <c r="AA28" s="1"/>
  <c r="AA15" i="15" s="1"/>
  <c r="AA14" s="1"/>
  <c r="V46" i="16"/>
  <c r="V37" s="1"/>
  <c r="Q8" i="10"/>
  <c r="AE7" i="2"/>
  <c r="G19" i="10"/>
  <c r="G20" s="1"/>
  <c r="G11" i="15" s="1"/>
  <c r="G17" i="16"/>
  <c r="K19" i="10"/>
  <c r="K20" s="1"/>
  <c r="K11" i="15" s="1"/>
  <c r="K17" i="16"/>
  <c r="O19" i="10"/>
  <c r="O20" s="1"/>
  <c r="O11" i="15" s="1"/>
  <c r="O17" i="16"/>
  <c r="G27"/>
  <c r="G21"/>
  <c r="G25" i="10"/>
  <c r="K21" i="16"/>
  <c r="K25" i="10"/>
  <c r="O27" i="16"/>
  <c r="O21"/>
  <c r="O25" i="10"/>
  <c r="G28" i="16"/>
  <c r="G22"/>
  <c r="G26" i="10"/>
  <c r="Y98" i="2"/>
  <c r="K22" i="16"/>
  <c r="K26" i="10"/>
  <c r="O28" i="16"/>
  <c r="O22"/>
  <c r="O26" i="10"/>
  <c r="D23" i="16"/>
  <c r="D27" i="10"/>
  <c r="D24" i="16"/>
  <c r="D29" i="10"/>
  <c r="D31" s="1"/>
  <c r="H32" i="16"/>
  <c r="H25"/>
  <c r="L32"/>
  <c r="L25"/>
  <c r="AB162" i="2"/>
  <c r="N39" i="16"/>
  <c r="F48" i="10"/>
  <c r="F40" i="16"/>
  <c r="F38" s="1"/>
  <c r="K48" i="10"/>
  <c r="K40" i="16"/>
  <c r="K38" s="1"/>
  <c r="D47"/>
  <c r="D33" i="15"/>
  <c r="I47" i="16"/>
  <c r="I33" i="15"/>
  <c r="M47" i="16"/>
  <c r="M33" i="15"/>
  <c r="F48" i="16"/>
  <c r="F34" i="15"/>
  <c r="J48" i="16"/>
  <c r="J34" i="15"/>
  <c r="N48" i="16"/>
  <c r="N34" i="15"/>
  <c r="R233" i="2"/>
  <c r="D74" i="10" s="1"/>
  <c r="D63" i="16"/>
  <c r="D62" s="1"/>
  <c r="D54" s="1"/>
  <c r="D53" s="1"/>
  <c r="W233" i="2"/>
  <c r="I74" i="10" s="1"/>
  <c r="I63" i="16"/>
  <c r="I62" s="1"/>
  <c r="I54" s="1"/>
  <c r="I53" s="1"/>
  <c r="AH205" i="2"/>
  <c r="T63" i="10" s="1"/>
  <c r="T64"/>
  <c r="AO205" i="2"/>
  <c r="AA63" i="10" s="1"/>
  <c r="AA64"/>
  <c r="AB8"/>
  <c r="AP7" i="2"/>
  <c r="AB7" i="10" s="1"/>
  <c r="AM205" i="2"/>
  <c r="Y63" i="10" s="1"/>
  <c r="Y64"/>
  <c r="AP150" i="2"/>
  <c r="AB45" i="10" s="1"/>
  <c r="AB46"/>
  <c r="AB24"/>
  <c r="AB23" i="16"/>
  <c r="AB20" s="1"/>
  <c r="AB27" i="10"/>
  <c r="AB28" s="1"/>
  <c r="AB15" i="15" s="1"/>
  <c r="AB14" s="1"/>
  <c r="W24" i="10"/>
  <c r="W23" i="16"/>
  <c r="W20" s="1"/>
  <c r="W27" i="10"/>
  <c r="W28" s="1"/>
  <c r="W15" i="15" s="1"/>
  <c r="W14" s="1"/>
  <c r="P24" i="16"/>
  <c r="P29" i="10"/>
  <c r="P31" s="1"/>
  <c r="P16" i="15" s="1"/>
  <c r="AA46" i="16"/>
  <c r="Z54"/>
  <c r="Z53" s="1"/>
  <c r="U8" i="10"/>
  <c r="AI7" i="2"/>
  <c r="U7" i="10" s="1"/>
  <c r="Z32" i="15"/>
  <c r="Q32"/>
  <c r="Q8" i="16"/>
  <c r="Q7" s="1"/>
  <c r="W46"/>
  <c r="W37" s="1"/>
  <c r="F27"/>
  <c r="F21"/>
  <c r="F25" i="10"/>
  <c r="F28" i="16"/>
  <c r="F22"/>
  <c r="F26" i="10"/>
  <c r="O25" i="16"/>
  <c r="O32"/>
  <c r="I48" i="10"/>
  <c r="I40" i="16"/>
  <c r="I38" s="1"/>
  <c r="L47"/>
  <c r="L33" i="15"/>
  <c r="I48" i="16"/>
  <c r="I34" i="15"/>
  <c r="V233" i="2"/>
  <c r="H74" i="10" s="1"/>
  <c r="H63" i="16"/>
  <c r="H62" s="1"/>
  <c r="H54" s="1"/>
  <c r="H53" s="1"/>
  <c r="P19" i="10"/>
  <c r="P20" s="1"/>
  <c r="P11" i="15" s="1"/>
  <c r="P17" i="16"/>
  <c r="P8" s="1"/>
  <c r="AN205" i="2"/>
  <c r="Z63" i="10" s="1"/>
  <c r="Z64"/>
  <c r="H19"/>
  <c r="H20" s="1"/>
  <c r="H11" i="15" s="1"/>
  <c r="H17" i="16"/>
  <c r="L19" i="10"/>
  <c r="L20" s="1"/>
  <c r="L11" i="15" s="1"/>
  <c r="L17" i="16"/>
  <c r="C21"/>
  <c r="C25" i="10"/>
  <c r="H27" i="16"/>
  <c r="H21"/>
  <c r="H25" i="10"/>
  <c r="L27" i="16"/>
  <c r="L21"/>
  <c r="L25" i="10"/>
  <c r="C22" i="16"/>
  <c r="C26" i="10"/>
  <c r="H28" i="16"/>
  <c r="H22"/>
  <c r="H26" i="10"/>
  <c r="Z98" i="2"/>
  <c r="L28" i="16"/>
  <c r="L22"/>
  <c r="L26" i="10"/>
  <c r="I23" i="16"/>
  <c r="I27" i="10"/>
  <c r="F37"/>
  <c r="F40" s="1"/>
  <c r="F20" i="15" s="1"/>
  <c r="F30" i="16"/>
  <c r="F24"/>
  <c r="F29" i="10"/>
  <c r="F31" s="1"/>
  <c r="F16" i="15" s="1"/>
  <c r="M32" i="16"/>
  <c r="M25"/>
  <c r="G48" i="10"/>
  <c r="G40" i="16"/>
  <c r="G38" s="1"/>
  <c r="L48" i="10"/>
  <c r="L40" i="16"/>
  <c r="L38" s="1"/>
  <c r="F47"/>
  <c r="F33" i="15"/>
  <c r="J47" i="16"/>
  <c r="J33" i="15"/>
  <c r="N47" i="16"/>
  <c r="N33" i="15"/>
  <c r="G48" i="16"/>
  <c r="G34" i="15"/>
  <c r="K48" i="16"/>
  <c r="K34" i="15"/>
  <c r="L54" i="16"/>
  <c r="L53" s="1"/>
  <c r="T233" i="2"/>
  <c r="F74" i="10" s="1"/>
  <c r="F63" i="16"/>
  <c r="F62" s="1"/>
  <c r="F53" s="1"/>
  <c r="X233" i="2"/>
  <c r="J74" i="10" s="1"/>
  <c r="J63" i="16"/>
  <c r="J62" s="1"/>
  <c r="J54" s="1"/>
  <c r="J53" s="1"/>
  <c r="AK205" i="2"/>
  <c r="W63" i="10" s="1"/>
  <c r="W64"/>
  <c r="T8"/>
  <c r="AH7" i="2"/>
  <c r="T7" i="10" s="1"/>
  <c r="AA8"/>
  <c r="AO7" i="2"/>
  <c r="AA7" i="10" s="1"/>
  <c r="S24"/>
  <c r="S23" i="16"/>
  <c r="S20" s="1"/>
  <c r="S27" i="10"/>
  <c r="S28" s="1"/>
  <c r="Z8"/>
  <c r="AN7" i="2"/>
  <c r="Z7" i="10" s="1"/>
  <c r="AJ7" i="2"/>
  <c r="V7" i="10" s="1"/>
  <c r="V8"/>
  <c r="AA35"/>
  <c r="AA29" i="16"/>
  <c r="AA26" s="1"/>
  <c r="W35" i="10"/>
  <c r="W29" i="16"/>
  <c r="W26" s="1"/>
  <c r="U8"/>
  <c r="U7" s="1"/>
  <c r="Z46"/>
  <c r="Z37" s="1"/>
  <c r="Q46"/>
  <c r="Q37" s="1"/>
  <c r="AA48" i="10"/>
  <c r="AA40" i="16"/>
  <c r="AA38" s="1"/>
  <c r="AD8" i="2"/>
  <c r="T157"/>
  <c r="F46" i="10" s="1"/>
  <c r="Y157" i="2"/>
  <c r="K46" i="10" s="1"/>
  <c r="W157" i="2"/>
  <c r="I46" i="10" s="1"/>
  <c r="AA206" i="2"/>
  <c r="V90"/>
  <c r="H24" i="10" s="1"/>
  <c r="Z90" i="2"/>
  <c r="L24" i="10" s="1"/>
  <c r="Q228" i="2"/>
  <c r="C60" i="16" s="1"/>
  <c r="AL150" i="2"/>
  <c r="X45" i="10" s="1"/>
  <c r="AJ150" i="2"/>
  <c r="V45" i="10" s="1"/>
  <c r="X128" i="2"/>
  <c r="J32" i="10" s="1"/>
  <c r="Q216" i="2"/>
  <c r="C57" i="16" s="1"/>
  <c r="AD157" i="2"/>
  <c r="P46" i="10" s="1"/>
  <c r="U90" i="2"/>
  <c r="G24" i="10" s="1"/>
  <c r="AD189" i="2"/>
  <c r="AG150"/>
  <c r="S45" i="10" s="1"/>
  <c r="AD206" i="2"/>
  <c r="AN150"/>
  <c r="Z45" i="10" s="1"/>
  <c r="AI150" i="2"/>
  <c r="U45" i="10" s="1"/>
  <c r="Q11" i="2"/>
  <c r="C9" i="16" s="1"/>
  <c r="Y8" i="2"/>
  <c r="K8" i="10" s="1"/>
  <c r="T90" i="2"/>
  <c r="F24" i="10" s="1"/>
  <c r="X90" i="2"/>
  <c r="J24" i="10" s="1"/>
  <c r="AB90" i="2"/>
  <c r="N24" i="10" s="1"/>
  <c r="U157" i="2"/>
  <c r="G46" i="10" s="1"/>
  <c r="AC157" i="2"/>
  <c r="R206"/>
  <c r="D64" i="10" s="1"/>
  <c r="V206" i="2"/>
  <c r="Z206"/>
  <c r="AO150"/>
  <c r="AA45" i="10" s="1"/>
  <c r="Y90" i="2"/>
  <c r="K24" i="10" s="1"/>
  <c r="AB157" i="2"/>
  <c r="N46" i="10" s="1"/>
  <c r="T189" i="2"/>
  <c r="T150" s="1"/>
  <c r="F45" i="10" s="1"/>
  <c r="X189" i="2"/>
  <c r="AB189"/>
  <c r="V189"/>
  <c r="Z189"/>
  <c r="AM150"/>
  <c r="AE150"/>
  <c r="Q45" i="10" s="1"/>
  <c r="AH150" i="2"/>
  <c r="T45" i="10" s="1"/>
  <c r="Q52" i="2"/>
  <c r="E105" i="7"/>
  <c r="V8" i="2"/>
  <c r="Z8"/>
  <c r="L8" i="10" s="1"/>
  <c r="Q56" i="2"/>
  <c r="AC90"/>
  <c r="O24" i="10" s="1"/>
  <c r="AK150" i="2"/>
  <c r="W45" i="10" s="1"/>
  <c r="W90" i="2"/>
  <c r="I24" i="10" s="1"/>
  <c r="J48"/>
  <c r="AA157" i="2"/>
  <c r="Q202"/>
  <c r="C50" i="16" s="1"/>
  <c r="AD98" i="2"/>
  <c r="AD90" s="1"/>
  <c r="Z35" i="10"/>
  <c r="E112" i="7"/>
  <c r="U8" i="2"/>
  <c r="G8" i="10" s="1"/>
  <c r="AC8" i="2"/>
  <c r="O8" i="10" s="1"/>
  <c r="T8" i="2"/>
  <c r="F8" i="10" s="1"/>
  <c r="AB8" i="2"/>
  <c r="N8" i="10" s="1"/>
  <c r="R189" i="2"/>
  <c r="W189"/>
  <c r="AA189"/>
  <c r="W206"/>
  <c r="Q16"/>
  <c r="C11" i="16" s="1"/>
  <c r="Q165" i="2"/>
  <c r="C41" i="16" s="1"/>
  <c r="Q171" i="2"/>
  <c r="C43" i="16" s="1"/>
  <c r="R157" i="2"/>
  <c r="D46" i="10" s="1"/>
  <c r="E77" i="7"/>
  <c r="E71"/>
  <c r="E4"/>
  <c r="E14"/>
  <c r="Q21" i="2"/>
  <c r="C12" i="16" s="1"/>
  <c r="X8" i="2"/>
  <c r="Q28"/>
  <c r="C13" i="16" s="1"/>
  <c r="Q223" i="2"/>
  <c r="C58" i="16" s="1"/>
  <c r="Q213" i="2"/>
  <c r="C56" i="16" s="1"/>
  <c r="Q210" i="2"/>
  <c r="C55" i="16" s="1"/>
  <c r="R8" i="2"/>
  <c r="D8" i="10" s="1"/>
  <c r="W8" i="2"/>
  <c r="AA8"/>
  <c r="M8" i="10" s="1"/>
  <c r="Q38" i="2"/>
  <c r="C14" i="16" s="1"/>
  <c r="R90" i="2"/>
  <c r="D24" i="10" s="1"/>
  <c r="AA98" i="2"/>
  <c r="AA90"/>
  <c r="M24" i="10" s="1"/>
  <c r="T206" i="2"/>
  <c r="X206"/>
  <c r="AB206"/>
  <c r="Q48"/>
  <c r="C16" i="16" s="1"/>
  <c r="C25"/>
  <c r="Q160" i="2"/>
  <c r="C39" i="16" s="1"/>
  <c r="V157" i="2"/>
  <c r="Z157"/>
  <c r="L46" i="10" s="1"/>
  <c r="Q197" i="2"/>
  <c r="C49" i="16" s="1"/>
  <c r="U189" i="2"/>
  <c r="Y189"/>
  <c r="U206"/>
  <c r="Y206"/>
  <c r="AC206"/>
  <c r="C54" i="16" l="1"/>
  <c r="C53" s="1"/>
  <c r="F11" i="15"/>
  <c r="S7" i="16"/>
  <c r="S65" s="1"/>
  <c r="O8"/>
  <c r="M8"/>
  <c r="M32" i="15"/>
  <c r="K8" i="16"/>
  <c r="F8"/>
  <c r="N8"/>
  <c r="L8"/>
  <c r="J8"/>
  <c r="H8"/>
  <c r="Q54" i="2"/>
  <c r="G8" i="16"/>
  <c r="Z7"/>
  <c r="Z65" s="1"/>
  <c r="T65"/>
  <c r="X7"/>
  <c r="X65" s="1"/>
  <c r="U65"/>
  <c r="AA37"/>
  <c r="D46"/>
  <c r="D37" s="1"/>
  <c r="P37"/>
  <c r="AA7"/>
  <c r="C32" i="15"/>
  <c r="D32"/>
  <c r="Y7" i="16"/>
  <c r="Y65" s="1"/>
  <c r="R205" i="2"/>
  <c r="D63" i="10" s="1"/>
  <c r="C20"/>
  <c r="C11" i="15" s="1"/>
  <c r="AG236" i="2"/>
  <c r="N46" i="16"/>
  <c r="F46"/>
  <c r="F37" s="1"/>
  <c r="W7"/>
  <c r="W65" s="1"/>
  <c r="M46"/>
  <c r="M37" s="1"/>
  <c r="O20"/>
  <c r="G46"/>
  <c r="G37" s="1"/>
  <c r="N32" i="15"/>
  <c r="F32"/>
  <c r="L32"/>
  <c r="AB7" i="16"/>
  <c r="AB65" s="1"/>
  <c r="O28" i="10"/>
  <c r="O15" i="15" s="1"/>
  <c r="O14" s="1"/>
  <c r="E70" i="7"/>
  <c r="Q65" i="16"/>
  <c r="I28" i="10"/>
  <c r="I15" i="15" s="1"/>
  <c r="I14" s="1"/>
  <c r="U205" i="2"/>
  <c r="G63" i="10" s="1"/>
  <c r="G64"/>
  <c r="C19"/>
  <c r="C17" i="16"/>
  <c r="C8" s="1"/>
  <c r="Z205" i="2"/>
  <c r="L63" i="10" s="1"/>
  <c r="L64"/>
  <c r="C24" i="16"/>
  <c r="C29" i="10"/>
  <c r="S15" i="15"/>
  <c r="S14" s="1"/>
  <c r="P28" i="10"/>
  <c r="P15" i="15" s="1"/>
  <c r="P14" s="1"/>
  <c r="L35" i="10"/>
  <c r="L29" i="16"/>
  <c r="L26" s="1"/>
  <c r="L23"/>
  <c r="L20" s="1"/>
  <c r="L27" i="10"/>
  <c r="L28" s="1"/>
  <c r="L15" i="15" s="1"/>
  <c r="L14" s="1"/>
  <c r="H35" i="10"/>
  <c r="H29" i="16"/>
  <c r="H26" s="1"/>
  <c r="H23"/>
  <c r="H20" s="1"/>
  <c r="H27" i="10"/>
  <c r="H28" s="1"/>
  <c r="H15" i="15" s="1"/>
  <c r="H14" s="1"/>
  <c r="N35" i="10"/>
  <c r="N23" i="16"/>
  <c r="N20" s="1"/>
  <c r="N29"/>
  <c r="N26" s="1"/>
  <c r="N27" i="10"/>
  <c r="N28" s="1"/>
  <c r="N15" i="15" s="1"/>
  <c r="N14" s="1"/>
  <c r="V150" i="2"/>
  <c r="H45" i="10" s="1"/>
  <c r="H46"/>
  <c r="AB205" i="2"/>
  <c r="N63" i="10" s="1"/>
  <c r="N64"/>
  <c r="M35"/>
  <c r="M29" i="16"/>
  <c r="M26" s="1"/>
  <c r="M23"/>
  <c r="M20" s="1"/>
  <c r="M27" i="10"/>
  <c r="M28" s="1"/>
  <c r="W7" i="2"/>
  <c r="I7" i="10" s="1"/>
  <c r="I8"/>
  <c r="W205" i="2"/>
  <c r="I63" i="10" s="1"/>
  <c r="I64"/>
  <c r="AI236" i="2"/>
  <c r="V205"/>
  <c r="H63" i="10" s="1"/>
  <c r="H64"/>
  <c r="C40"/>
  <c r="C20" i="15" s="1"/>
  <c r="C46" i="16"/>
  <c r="AC205" i="2"/>
  <c r="O63" i="10" s="1"/>
  <c r="O64"/>
  <c r="C38" i="16"/>
  <c r="X205" i="2"/>
  <c r="J63" i="10" s="1"/>
  <c r="J64"/>
  <c r="AA150" i="2"/>
  <c r="M45" i="10" s="1"/>
  <c r="M46"/>
  <c r="V7" i="2"/>
  <c r="H7" i="10" s="1"/>
  <c r="H8"/>
  <c r="AD205" i="2"/>
  <c r="P63" i="10" s="1"/>
  <c r="P64"/>
  <c r="AA205" i="2"/>
  <c r="M63" i="10" s="1"/>
  <c r="M64"/>
  <c r="J32" i="15"/>
  <c r="L46" i="16"/>
  <c r="L37" s="1"/>
  <c r="F35" i="10"/>
  <c r="F29" i="16"/>
  <c r="F26" s="1"/>
  <c r="F23"/>
  <c r="F20" s="1"/>
  <c r="F27" i="10"/>
  <c r="F28" s="1"/>
  <c r="F15" i="15" s="1"/>
  <c r="F14" s="1"/>
  <c r="I32"/>
  <c r="D16"/>
  <c r="C31" i="10"/>
  <c r="C16" i="15" s="1"/>
  <c r="O26" i="16"/>
  <c r="K46"/>
  <c r="K37" s="1"/>
  <c r="I20"/>
  <c r="I7" s="1"/>
  <c r="H32" i="15"/>
  <c r="AE236" i="2"/>
  <c r="Q7" i="10"/>
  <c r="Y205" i="2"/>
  <c r="K63" i="10" s="1"/>
  <c r="K64"/>
  <c r="T205" i="2"/>
  <c r="F63" i="10" s="1"/>
  <c r="F64"/>
  <c r="X7" i="2"/>
  <c r="J7" i="10" s="1"/>
  <c r="J8"/>
  <c r="P23" i="16"/>
  <c r="P20" s="1"/>
  <c r="P7" s="1"/>
  <c r="P27" i="10"/>
  <c r="AM236" i="2"/>
  <c r="Y45" i="10"/>
  <c r="AC150" i="2"/>
  <c r="O45" i="10" s="1"/>
  <c r="O46"/>
  <c r="Q233" i="2"/>
  <c r="C74" i="10" s="1"/>
  <c r="P8"/>
  <c r="J46" i="16"/>
  <c r="J37" s="1"/>
  <c r="I46"/>
  <c r="I37" s="1"/>
  <c r="N48" i="10"/>
  <c r="N40" i="16"/>
  <c r="N38" s="1"/>
  <c r="K23"/>
  <c r="K20" s="1"/>
  <c r="K27" i="10"/>
  <c r="K28" s="1"/>
  <c r="K15" i="15" s="1"/>
  <c r="K14" s="1"/>
  <c r="G35" i="10"/>
  <c r="G29" i="16"/>
  <c r="G26" s="1"/>
  <c r="G23"/>
  <c r="G20" s="1"/>
  <c r="G27" i="10"/>
  <c r="G28" s="1"/>
  <c r="G15" i="15" s="1"/>
  <c r="G14" s="1"/>
  <c r="V65" i="16"/>
  <c r="K32" i="15"/>
  <c r="D28" i="10"/>
  <c r="D15" i="15" s="1"/>
  <c r="H46" i="16"/>
  <c r="H37" s="1"/>
  <c r="G32" i="15"/>
  <c r="D20" i="16"/>
  <c r="D7" s="1"/>
  <c r="J35" i="10"/>
  <c r="J29" i="16"/>
  <c r="J26" s="1"/>
  <c r="J23"/>
  <c r="J20" s="1"/>
  <c r="J27" i="10"/>
  <c r="J28" s="1"/>
  <c r="J15" i="15" s="1"/>
  <c r="J14" s="1"/>
  <c r="AA7" i="2"/>
  <c r="M7" i="10" s="1"/>
  <c r="Y7" i="2"/>
  <c r="K7" i="10" s="1"/>
  <c r="R7" i="2"/>
  <c r="D7" i="10" s="1"/>
  <c r="U7" i="2"/>
  <c r="G7" i="10" s="1"/>
  <c r="AB150" i="2"/>
  <c r="N45" i="10" s="1"/>
  <c r="AN236" i="2"/>
  <c r="AD150"/>
  <c r="P45" i="10" s="1"/>
  <c r="U150" i="2"/>
  <c r="G45" i="10" s="1"/>
  <c r="Z7" i="2"/>
  <c r="L7" i="10" s="1"/>
  <c r="AJ236" i="2"/>
  <c r="AP236"/>
  <c r="AB7"/>
  <c r="N7" i="10" s="1"/>
  <c r="Q189" i="2"/>
  <c r="Z150"/>
  <c r="L45" i="10" s="1"/>
  <c r="Q98" i="2"/>
  <c r="Q90" s="1"/>
  <c r="AC7"/>
  <c r="O7" i="10" s="1"/>
  <c r="AL236" i="2"/>
  <c r="R150"/>
  <c r="D45" i="10" s="1"/>
  <c r="Y150" i="2"/>
  <c r="AK236"/>
  <c r="X150"/>
  <c r="AH236"/>
  <c r="T7"/>
  <c r="F7" i="10" s="1"/>
  <c r="AO236" i="2"/>
  <c r="P24" i="10"/>
  <c r="W150" i="2"/>
  <c r="Q157"/>
  <c r="C46" i="10" s="1"/>
  <c r="Q206" i="2"/>
  <c r="E3" i="7"/>
  <c r="Q8" i="2"/>
  <c r="C8" i="10" s="1"/>
  <c r="M20" i="9"/>
  <c r="AD238" i="2" l="1"/>
  <c r="AA65" i="16"/>
  <c r="P67" s="1"/>
  <c r="K7"/>
  <c r="K65" s="1"/>
  <c r="N37"/>
  <c r="O7"/>
  <c r="O65" s="1"/>
  <c r="V236" i="2"/>
  <c r="P65" i="16"/>
  <c r="D14" i="15"/>
  <c r="D65" i="16"/>
  <c r="H7"/>
  <c r="H65" s="1"/>
  <c r="F7"/>
  <c r="F65" s="1"/>
  <c r="AC236" i="2"/>
  <c r="C37" i="16"/>
  <c r="G7"/>
  <c r="G65" s="1"/>
  <c r="J7"/>
  <c r="J65" s="1"/>
  <c r="N7"/>
  <c r="L7"/>
  <c r="L65" s="1"/>
  <c r="E119" i="7"/>
  <c r="M7" i="16"/>
  <c r="M65" s="1"/>
  <c r="W236" i="2"/>
  <c r="I45" i="10"/>
  <c r="AD7" i="2"/>
  <c r="AD236" s="1"/>
  <c r="Q205"/>
  <c r="C63" i="10" s="1"/>
  <c r="C64"/>
  <c r="U236" i="2"/>
  <c r="Y236"/>
  <c r="K45" i="10"/>
  <c r="C23" i="16"/>
  <c r="C20" s="1"/>
  <c r="C7" s="1"/>
  <c r="C27" i="10"/>
  <c r="I65" i="16"/>
  <c r="X236" i="2"/>
  <c r="J45" i="10"/>
  <c r="C28"/>
  <c r="C15" i="15" s="1"/>
  <c r="C14" s="1"/>
  <c r="M15"/>
  <c r="M14" s="1"/>
  <c r="Z236" i="2"/>
  <c r="R236"/>
  <c r="AA236"/>
  <c r="AB236"/>
  <c r="Q150"/>
  <c r="C45" i="10" s="1"/>
  <c r="T236" i="2"/>
  <c r="P60" i="8"/>
  <c r="P58"/>
  <c r="P55"/>
  <c r="P54"/>
  <c r="P52"/>
  <c r="P51"/>
  <c r="P48"/>
  <c r="P47"/>
  <c r="P45"/>
  <c r="P41"/>
  <c r="P40"/>
  <c r="P39"/>
  <c r="P38"/>
  <c r="P37"/>
  <c r="P36"/>
  <c r="P33"/>
  <c r="P30"/>
  <c r="P28"/>
  <c r="P26"/>
  <c r="P24"/>
  <c r="P22"/>
  <c r="P21"/>
  <c r="P16"/>
  <c r="P15"/>
  <c r="P12"/>
  <c r="P10"/>
  <c r="O37"/>
  <c r="O33"/>
  <c r="O30"/>
  <c r="O28"/>
  <c r="O16"/>
  <c r="O12"/>
  <c r="O10"/>
  <c r="H23" i="14"/>
  <c r="G23"/>
  <c r="F23"/>
  <c r="G13"/>
  <c r="N65" i="16" l="1"/>
  <c r="C67" s="1"/>
  <c r="F25" i="14"/>
  <c r="C65" i="16"/>
  <c r="P7" i="10"/>
  <c r="Q7" i="2"/>
  <c r="Q236" s="1"/>
  <c r="C24" i="10"/>
  <c r="Q238" i="2"/>
  <c r="G25" i="14"/>
  <c r="H13"/>
  <c r="H25" s="1"/>
  <c r="Q239" i="2" l="1"/>
  <c r="C7" i="10"/>
  <c r="N41"/>
  <c r="N14"/>
  <c r="N13"/>
  <c r="N9"/>
  <c r="AA73"/>
  <c r="AA41" i="15" s="1"/>
  <c r="AA41" i="10"/>
  <c r="AA71"/>
  <c r="AA70"/>
  <c r="AA68"/>
  <c r="AA39" i="15" s="1"/>
  <c r="AA66" i="10"/>
  <c r="AA65"/>
  <c r="AA61"/>
  <c r="AA60"/>
  <c r="AA59"/>
  <c r="AA58"/>
  <c r="AA57"/>
  <c r="AA53"/>
  <c r="AA52"/>
  <c r="AA51"/>
  <c r="AA49"/>
  <c r="AA47"/>
  <c r="AA33"/>
  <c r="AA17"/>
  <c r="AA16"/>
  <c r="AA15"/>
  <c r="AA14"/>
  <c r="AA13"/>
  <c r="AA11"/>
  <c r="AA10"/>
  <c r="N73"/>
  <c r="N41" i="15" s="1"/>
  <c r="N71" i="10"/>
  <c r="N70"/>
  <c r="N69"/>
  <c r="N68"/>
  <c r="N39" i="15" s="1"/>
  <c r="N66" i="10"/>
  <c r="N65"/>
  <c r="N61"/>
  <c r="N60"/>
  <c r="N59"/>
  <c r="N58"/>
  <c r="N53"/>
  <c r="N52"/>
  <c r="N51"/>
  <c r="N49"/>
  <c r="N47"/>
  <c r="N33"/>
  <c r="N17"/>
  <c r="N16"/>
  <c r="N15"/>
  <c r="N11"/>
  <c r="N10"/>
  <c r="N50" l="1"/>
  <c r="N28" i="15" s="1"/>
  <c r="AA50" i="10"/>
  <c r="AA28" i="15" s="1"/>
  <c r="N72" i="10"/>
  <c r="N40" i="15" s="1"/>
  <c r="N67" i="10"/>
  <c r="N38" i="15" s="1"/>
  <c r="N54" i="10"/>
  <c r="N29" i="15" s="1"/>
  <c r="AA18" i="10"/>
  <c r="AA10" i="15" s="1"/>
  <c r="AA54" i="10"/>
  <c r="AA29" i="15" s="1"/>
  <c r="AA67" i="10"/>
  <c r="AA38" i="15" s="1"/>
  <c r="N12" i="10"/>
  <c r="N9" i="15" s="1"/>
  <c r="N18" i="10"/>
  <c r="N10" i="15" s="1"/>
  <c r="AA34" i="10"/>
  <c r="AA36" s="1"/>
  <c r="AA19" i="15" s="1"/>
  <c r="AA18" s="1"/>
  <c r="AA75" i="10"/>
  <c r="AA56"/>
  <c r="AA69"/>
  <c r="AA72" s="1"/>
  <c r="AA40" i="15" s="1"/>
  <c r="AA9" i="10"/>
  <c r="AA12" s="1"/>
  <c r="AA9" i="15" s="1"/>
  <c r="N34" i="10"/>
  <c r="N57"/>
  <c r="N56" s="1"/>
  <c r="N75"/>
  <c r="N43" i="15" s="1"/>
  <c r="N42" s="1"/>
  <c r="M27" i="6"/>
  <c r="P59" i="8"/>
  <c r="P35"/>
  <c r="P27"/>
  <c r="O24"/>
  <c r="N27" i="15" l="1"/>
  <c r="N26" s="1"/>
  <c r="AA27"/>
  <c r="AA26" s="1"/>
  <c r="AA8"/>
  <c r="AA7" s="1"/>
  <c r="N37"/>
  <c r="N36" s="1"/>
  <c r="AA37"/>
  <c r="AA36" s="1"/>
  <c r="N8"/>
  <c r="N36" i="10"/>
  <c r="N19" i="15" s="1"/>
  <c r="N18" s="1"/>
  <c r="O27" i="8"/>
  <c r="P233" i="2"/>
  <c r="P228"/>
  <c r="P225"/>
  <c r="P223"/>
  <c r="P216"/>
  <c r="P213"/>
  <c r="P210"/>
  <c r="P173"/>
  <c r="P171"/>
  <c r="P167"/>
  <c r="P165"/>
  <c r="P162"/>
  <c r="P160"/>
  <c r="P103"/>
  <c r="P98"/>
  <c r="P94"/>
  <c r="P92"/>
  <c r="P52"/>
  <c r="P48"/>
  <c r="P53" i="8" s="1"/>
  <c r="P40" i="2"/>
  <c r="P46" i="8" s="1"/>
  <c r="P38" i="2"/>
  <c r="P28"/>
  <c r="P23" i="8"/>
  <c r="P20" s="1"/>
  <c r="P16" i="2"/>
  <c r="P13"/>
  <c r="P11"/>
  <c r="P9" i="8" s="1"/>
  <c r="O235" i="2"/>
  <c r="O60" i="8" s="1"/>
  <c r="O59" s="1"/>
  <c r="O58"/>
  <c r="O228" i="2"/>
  <c r="O225"/>
  <c r="O223"/>
  <c r="O54" i="8" s="1"/>
  <c r="O216" i="2"/>
  <c r="O53" i="8" s="1"/>
  <c r="O213" i="2"/>
  <c r="O52" i="8" s="1"/>
  <c r="O210" i="2"/>
  <c r="O51" i="8" s="1"/>
  <c r="O204" i="2"/>
  <c r="O48" i="8" s="1"/>
  <c r="O202" i="2"/>
  <c r="O47" i="8" s="1"/>
  <c r="O197" i="2"/>
  <c r="O46" i="8" s="1"/>
  <c r="O193" i="2"/>
  <c r="O45" i="8" s="1"/>
  <c r="O191" i="2"/>
  <c r="O44" i="8" s="1"/>
  <c r="O173" i="2"/>
  <c r="O41" i="8" s="1"/>
  <c r="O171" i="2"/>
  <c r="O40" i="8" s="1"/>
  <c r="O167" i="2"/>
  <c r="O39" i="8" s="1"/>
  <c r="O165" i="2"/>
  <c r="O38" i="8" s="1"/>
  <c r="O160" i="2"/>
  <c r="O36" i="8" s="1"/>
  <c r="O26"/>
  <c r="O94" i="2"/>
  <c r="O92"/>
  <c r="O21" i="8" s="1"/>
  <c r="O56" i="2"/>
  <c r="O19" i="8" s="1"/>
  <c r="O52" i="2"/>
  <c r="O48"/>
  <c r="O17" i="8" s="1"/>
  <c r="O40" i="2"/>
  <c r="O15" i="8" s="1"/>
  <c r="O38" i="2"/>
  <c r="O14" i="8" s="1"/>
  <c r="O28" i="2"/>
  <c r="O21"/>
  <c r="O16"/>
  <c r="O13"/>
  <c r="O11"/>
  <c r="O11" i="8" l="1"/>
  <c r="O8" i="2"/>
  <c r="P13" i="8"/>
  <c r="P8" i="2"/>
  <c r="N7" i="15"/>
  <c r="N45" s="1"/>
  <c r="AA45"/>
  <c r="P14" i="8"/>
  <c r="P56"/>
  <c r="P57"/>
  <c r="P43"/>
  <c r="P34" s="1"/>
  <c r="P17"/>
  <c r="O13"/>
  <c r="AA77" i="10"/>
  <c r="N77"/>
  <c r="O43" i="8"/>
  <c r="O35"/>
  <c r="O233" i="2"/>
  <c r="O90"/>
  <c r="O22" i="8"/>
  <c r="O55"/>
  <c r="O56"/>
  <c r="O98" i="2"/>
  <c r="O23" i="8" s="1"/>
  <c r="O189" i="2"/>
  <c r="P90"/>
  <c r="P206"/>
  <c r="P205" s="1"/>
  <c r="P157"/>
  <c r="P150" s="1"/>
  <c r="O157"/>
  <c r="O206"/>
  <c r="O162"/>
  <c r="P50" i="8" l="1"/>
  <c r="P49" s="1"/>
  <c r="O205" i="2"/>
  <c r="P8" i="8"/>
  <c r="P7" s="1"/>
  <c r="O7" i="2"/>
  <c r="P7"/>
  <c r="O150"/>
  <c r="O34" i="8"/>
  <c r="O8"/>
  <c r="O50"/>
  <c r="O49" s="1"/>
  <c r="O20"/>
  <c r="D56" i="2"/>
  <c r="C53"/>
  <c r="C208"/>
  <c r="O236" l="1"/>
  <c r="O7" i="8"/>
  <c r="P61"/>
  <c r="P236" i="2"/>
  <c r="O61" i="8" l="1"/>
  <c r="D216" i="2" l="1"/>
  <c r="F216"/>
  <c r="C214"/>
  <c r="F103"/>
  <c r="N40" i="13" l="1"/>
  <c r="L40"/>
  <c r="K40"/>
  <c r="J40"/>
  <c r="I40"/>
  <c r="H40"/>
  <c r="G40"/>
  <c r="E40"/>
  <c r="D40"/>
  <c r="B40"/>
  <c r="N19"/>
  <c r="L19"/>
  <c r="K19"/>
  <c r="J19"/>
  <c r="I19"/>
  <c r="H19"/>
  <c r="G19"/>
  <c r="E19"/>
  <c r="D19"/>
  <c r="B19"/>
  <c r="B41" l="1"/>
  <c r="B20"/>
  <c r="H162" i="2"/>
  <c r="H37" i="8" s="1"/>
  <c r="G162" i="2"/>
  <c r="G37" i="8" s="1"/>
  <c r="F162" i="2"/>
  <c r="F37" i="8" s="1"/>
  <c r="D162" i="2"/>
  <c r="D37" i="8" s="1"/>
  <c r="N162" i="2"/>
  <c r="N37" i="8" s="1"/>
  <c r="M162" i="2"/>
  <c r="M37" i="8" s="1"/>
  <c r="L162" i="2"/>
  <c r="L37" i="8" s="1"/>
  <c r="K162" i="2"/>
  <c r="K37" i="8" s="1"/>
  <c r="I162" i="2"/>
  <c r="I37" i="8" s="1"/>
  <c r="C161" i="2"/>
  <c r="C162" s="1"/>
  <c r="C37" i="8" s="1"/>
  <c r="R37" s="1"/>
  <c r="D165" i="2"/>
  <c r="F165"/>
  <c r="G165"/>
  <c r="H165"/>
  <c r="I165"/>
  <c r="K165"/>
  <c r="L165"/>
  <c r="M165"/>
  <c r="N165"/>
  <c r="C169" l="1"/>
  <c r="F213" l="1"/>
  <c r="C211"/>
  <c r="F3" i="7" l="1"/>
  <c r="F119" s="1"/>
  <c r="F3" i="4"/>
  <c r="F112" s="1"/>
  <c r="Q59" i="8" l="1"/>
  <c r="Q50"/>
  <c r="Q43"/>
  <c r="Q35"/>
  <c r="Q27"/>
  <c r="Q20"/>
  <c r="Q8"/>
  <c r="D33"/>
  <c r="F33"/>
  <c r="G33"/>
  <c r="H33"/>
  <c r="L33"/>
  <c r="M33"/>
  <c r="N33"/>
  <c r="D30"/>
  <c r="F30"/>
  <c r="G30"/>
  <c r="H30"/>
  <c r="L30"/>
  <c r="M30"/>
  <c r="N30"/>
  <c r="D28"/>
  <c r="F28"/>
  <c r="G28"/>
  <c r="H28"/>
  <c r="L28"/>
  <c r="M28"/>
  <c r="N28"/>
  <c r="F24"/>
  <c r="G24"/>
  <c r="H24"/>
  <c r="K24"/>
  <c r="L24"/>
  <c r="M24"/>
  <c r="N24"/>
  <c r="Q49" l="1"/>
  <c r="N27"/>
  <c r="F27"/>
  <c r="M27"/>
  <c r="I27"/>
  <c r="D27"/>
  <c r="L27"/>
  <c r="H27"/>
  <c r="G27"/>
  <c r="Q34"/>
  <c r="K11" i="2"/>
  <c r="K9" i="8" s="1"/>
  <c r="C10" i="2"/>
  <c r="I11"/>
  <c r="I9" i="8" s="1"/>
  <c r="D110" i="7" l="1"/>
  <c r="F115" i="12"/>
  <c r="F114" s="1"/>
  <c r="E115"/>
  <c r="E114" s="1"/>
  <c r="D115"/>
  <c r="D114" s="1"/>
  <c r="F112"/>
  <c r="F111" s="1"/>
  <c r="E112"/>
  <c r="E111" s="1"/>
  <c r="D112"/>
  <c r="D111" s="1"/>
  <c r="F108"/>
  <c r="E108"/>
  <c r="D108"/>
  <c r="F106"/>
  <c r="E106"/>
  <c r="D106"/>
  <c r="F103"/>
  <c r="F102" s="1"/>
  <c r="E103"/>
  <c r="E102" s="1"/>
  <c r="D103"/>
  <c r="D102" s="1"/>
  <c r="F95"/>
  <c r="E95"/>
  <c r="D95"/>
  <c r="F93"/>
  <c r="E93"/>
  <c r="D93"/>
  <c r="F90"/>
  <c r="E90"/>
  <c r="D90"/>
  <c r="F88"/>
  <c r="E88"/>
  <c r="D88"/>
  <c r="F80"/>
  <c r="E80"/>
  <c r="D80"/>
  <c r="F78"/>
  <c r="E78"/>
  <c r="D78"/>
  <c r="F74"/>
  <c r="E74"/>
  <c r="D74"/>
  <c r="F72"/>
  <c r="E72"/>
  <c r="D72"/>
  <c r="F67"/>
  <c r="F66" s="1"/>
  <c r="F65" s="1"/>
  <c r="E67"/>
  <c r="E66" s="1"/>
  <c r="E65" s="1"/>
  <c r="D67"/>
  <c r="D66" s="1"/>
  <c r="D65" s="1"/>
  <c r="F63"/>
  <c r="E63"/>
  <c r="D63"/>
  <c r="F56"/>
  <c r="F55" s="1"/>
  <c r="E56"/>
  <c r="E55" s="1"/>
  <c r="D56"/>
  <c r="D55" s="1"/>
  <c r="F50"/>
  <c r="E50"/>
  <c r="D50"/>
  <c r="F48"/>
  <c r="E48"/>
  <c r="D48"/>
  <c r="F39"/>
  <c r="E39"/>
  <c r="D39"/>
  <c r="F37"/>
  <c r="E37"/>
  <c r="D37"/>
  <c r="F27"/>
  <c r="E27"/>
  <c r="D27"/>
  <c r="F20"/>
  <c r="E20"/>
  <c r="D20"/>
  <c r="F15"/>
  <c r="E15"/>
  <c r="D15"/>
  <c r="F11"/>
  <c r="E11"/>
  <c r="D11"/>
  <c r="F9"/>
  <c r="E9"/>
  <c r="D9"/>
  <c r="F5"/>
  <c r="E5"/>
  <c r="D5"/>
  <c r="A109" i="11"/>
  <c r="F108"/>
  <c r="E108"/>
  <c r="E107" s="1"/>
  <c r="D108"/>
  <c r="D107" s="1"/>
  <c r="A108"/>
  <c r="F107"/>
  <c r="A107"/>
  <c r="A106"/>
  <c r="F105"/>
  <c r="E105"/>
  <c r="D105"/>
  <c r="A105"/>
  <c r="A104"/>
  <c r="A103"/>
  <c r="A102"/>
  <c r="F101"/>
  <c r="F100" s="1"/>
  <c r="E101"/>
  <c r="E100" s="1"/>
  <c r="D101"/>
  <c r="D100" s="1"/>
  <c r="A101"/>
  <c r="A100"/>
  <c r="A99"/>
  <c r="F98"/>
  <c r="E98"/>
  <c r="D98"/>
  <c r="A98"/>
  <c r="A97"/>
  <c r="F96"/>
  <c r="E96"/>
  <c r="D96"/>
  <c r="A96"/>
  <c r="A95"/>
  <c r="A94"/>
  <c r="A93"/>
  <c r="F92"/>
  <c r="F91" s="1"/>
  <c r="F90" s="1"/>
  <c r="E92"/>
  <c r="E91" s="1"/>
  <c r="E90" s="1"/>
  <c r="D92"/>
  <c r="D91" s="1"/>
  <c r="D90" s="1"/>
  <c r="A92"/>
  <c r="A91"/>
  <c r="A90"/>
  <c r="A89"/>
  <c r="A88"/>
  <c r="F87"/>
  <c r="F86" s="1"/>
  <c r="F85" s="1"/>
  <c r="E87"/>
  <c r="E86" s="1"/>
  <c r="E85" s="1"/>
  <c r="D87"/>
  <c r="D86" s="1"/>
  <c r="D85" s="1"/>
  <c r="A87"/>
  <c r="A86"/>
  <c r="A85"/>
  <c r="A84"/>
  <c r="F83"/>
  <c r="F82" s="1"/>
  <c r="E83"/>
  <c r="D83"/>
  <c r="A83"/>
  <c r="E82"/>
  <c r="D82"/>
  <c r="A82"/>
  <c r="A81"/>
  <c r="F80"/>
  <c r="E80"/>
  <c r="D80"/>
  <c r="A80"/>
  <c r="A79"/>
  <c r="F78"/>
  <c r="E78"/>
  <c r="D78"/>
  <c r="A78"/>
  <c r="A77"/>
  <c r="F76"/>
  <c r="E76"/>
  <c r="D76"/>
  <c r="A76"/>
  <c r="A75"/>
  <c r="A74"/>
  <c r="A73"/>
  <c r="F72"/>
  <c r="E72"/>
  <c r="D72"/>
  <c r="A72"/>
  <c r="A71"/>
  <c r="F70"/>
  <c r="E70"/>
  <c r="D70"/>
  <c r="A70"/>
  <c r="A69"/>
  <c r="A68"/>
  <c r="F67"/>
  <c r="F66" s="1"/>
  <c r="E67"/>
  <c r="E66" s="1"/>
  <c r="D67"/>
  <c r="D66" s="1"/>
  <c r="A67"/>
  <c r="A66"/>
  <c r="A65"/>
  <c r="A64"/>
  <c r="A63"/>
  <c r="A62"/>
  <c r="F61"/>
  <c r="F60" s="1"/>
  <c r="F59" s="1"/>
  <c r="E61"/>
  <c r="E60" s="1"/>
  <c r="E59" s="1"/>
  <c r="D61"/>
  <c r="D60" s="1"/>
  <c r="D59" s="1"/>
  <c r="A61"/>
  <c r="A60"/>
  <c r="A59"/>
  <c r="A58"/>
  <c r="F57"/>
  <c r="E57"/>
  <c r="D57"/>
  <c r="A57"/>
  <c r="A56"/>
  <c r="A55"/>
  <c r="F53"/>
  <c r="E53"/>
  <c r="D53"/>
  <c r="A53"/>
  <c r="A52"/>
  <c r="F51"/>
  <c r="E51"/>
  <c r="D51"/>
  <c r="A51"/>
  <c r="A50"/>
  <c r="A49"/>
  <c r="F48"/>
  <c r="E48"/>
  <c r="D48"/>
  <c r="A48"/>
  <c r="A47"/>
  <c r="F46"/>
  <c r="E46"/>
  <c r="D46"/>
  <c r="A46"/>
  <c r="A45"/>
  <c r="A44"/>
  <c r="F43"/>
  <c r="E43"/>
  <c r="D43"/>
  <c r="A43"/>
  <c r="A42"/>
  <c r="A41"/>
  <c r="A40"/>
  <c r="F39"/>
  <c r="E39"/>
  <c r="D39"/>
  <c r="A39"/>
  <c r="A38"/>
  <c r="F37"/>
  <c r="E37"/>
  <c r="D37"/>
  <c r="A37"/>
  <c r="A36"/>
  <c r="F35"/>
  <c r="E35"/>
  <c r="D35"/>
  <c r="A35"/>
  <c r="A34"/>
  <c r="F33"/>
  <c r="E33"/>
  <c r="D33"/>
  <c r="A33"/>
  <c r="A32"/>
  <c r="A31"/>
  <c r="A30"/>
  <c r="A29"/>
  <c r="A28"/>
  <c r="F27"/>
  <c r="E27"/>
  <c r="D27"/>
  <c r="A27"/>
  <c r="A26"/>
  <c r="A25"/>
  <c r="A24"/>
  <c r="A23"/>
  <c r="F22"/>
  <c r="F21" s="1"/>
  <c r="E22"/>
  <c r="E21" s="1"/>
  <c r="D22"/>
  <c r="D21" s="1"/>
  <c r="A22"/>
  <c r="A21"/>
  <c r="A20"/>
  <c r="A19"/>
  <c r="F18"/>
  <c r="E18"/>
  <c r="D18"/>
  <c r="A18"/>
  <c r="A16"/>
  <c r="F15"/>
  <c r="E15"/>
  <c r="D15"/>
  <c r="A15"/>
  <c r="A14"/>
  <c r="F12"/>
  <c r="F11" s="1"/>
  <c r="E12"/>
  <c r="E11" s="1"/>
  <c r="D12"/>
  <c r="D11" s="1"/>
  <c r="A12"/>
  <c r="F9"/>
  <c r="E9"/>
  <c r="D9"/>
  <c r="D8" s="1"/>
  <c r="A9"/>
  <c r="F8"/>
  <c r="E8"/>
  <c r="A8"/>
  <c r="A7"/>
  <c r="F6"/>
  <c r="F5" s="1"/>
  <c r="E6"/>
  <c r="E5" s="1"/>
  <c r="D6"/>
  <c r="D5" s="1"/>
  <c r="A6"/>
  <c r="A5"/>
  <c r="A4"/>
  <c r="A3"/>
  <c r="I52" i="2"/>
  <c r="I17" i="8" s="1"/>
  <c r="D14" i="11" l="1"/>
  <c r="D69"/>
  <c r="D65" s="1"/>
  <c r="F75"/>
  <c r="F74" s="1"/>
  <c r="E14"/>
  <c r="E95"/>
  <c r="E94" s="1"/>
  <c r="E89" s="1"/>
  <c r="F104"/>
  <c r="F103" s="1"/>
  <c r="F69"/>
  <c r="F65" s="1"/>
  <c r="E75"/>
  <c r="E74" s="1"/>
  <c r="D75"/>
  <c r="D74" s="1"/>
  <c r="D71" i="12"/>
  <c r="E105"/>
  <c r="E99" s="1"/>
  <c r="D104" i="11"/>
  <c r="D103" s="1"/>
  <c r="D4" i="12"/>
  <c r="D47"/>
  <c r="E71"/>
  <c r="E47"/>
  <c r="D62"/>
  <c r="D61" s="1"/>
  <c r="D32" i="11"/>
  <c r="F95"/>
  <c r="F94" s="1"/>
  <c r="F89" s="1"/>
  <c r="F14" i="12"/>
  <c r="D105"/>
  <c r="D99" s="1"/>
  <c r="F4"/>
  <c r="D42" i="11"/>
  <c r="D50"/>
  <c r="E69"/>
  <c r="E65" s="1"/>
  <c r="D95"/>
  <c r="D94" s="1"/>
  <c r="D89" s="1"/>
  <c r="E104"/>
  <c r="E103" s="1"/>
  <c r="F47" i="12"/>
  <c r="D110"/>
  <c r="F14" i="11"/>
  <c r="E50"/>
  <c r="E4" i="12"/>
  <c r="F62"/>
  <c r="F61" s="1"/>
  <c r="F71"/>
  <c r="D77"/>
  <c r="F105"/>
  <c r="F99" s="1"/>
  <c r="F50" i="11"/>
  <c r="D14" i="12"/>
  <c r="E77"/>
  <c r="F32" i="11"/>
  <c r="E32"/>
  <c r="F42"/>
  <c r="E42"/>
  <c r="E14" i="12"/>
  <c r="F77"/>
  <c r="E62"/>
  <c r="E61" s="1"/>
  <c r="F110"/>
  <c r="E110"/>
  <c r="D4" i="11" l="1"/>
  <c r="E4"/>
  <c r="E3" s="1"/>
  <c r="E110" s="1"/>
  <c r="E41"/>
  <c r="F70" i="12"/>
  <c r="F3"/>
  <c r="F117" s="1"/>
  <c r="E3"/>
  <c r="F41" i="11"/>
  <c r="E70" i="12"/>
  <c r="D3"/>
  <c r="D41" i="11"/>
  <c r="F4"/>
  <c r="F3" s="1"/>
  <c r="F110" s="1"/>
  <c r="D70" i="12"/>
  <c r="I19" i="8"/>
  <c r="N52" i="2"/>
  <c r="N17" i="8" s="1"/>
  <c r="M52" i="2"/>
  <c r="M17" i="8" s="1"/>
  <c r="L52" i="2"/>
  <c r="L17" i="8" s="1"/>
  <c r="K52" i="2"/>
  <c r="K17" i="8" s="1"/>
  <c r="H52" i="2"/>
  <c r="H17" i="8" s="1"/>
  <c r="G52" i="2"/>
  <c r="G17" i="8" s="1"/>
  <c r="F52" i="2"/>
  <c r="F17" i="8" s="1"/>
  <c r="D52" i="2"/>
  <c r="D3" i="11" l="1"/>
  <c r="D110" s="1"/>
  <c r="E117" i="12"/>
  <c r="D117"/>
  <c r="D17" i="8"/>
  <c r="C52" i="2"/>
  <c r="C17" i="8" s="1"/>
  <c r="F210" i="2"/>
  <c r="F51" i="8" s="1"/>
  <c r="C207" i="2"/>
  <c r="C234"/>
  <c r="C159"/>
  <c r="I160"/>
  <c r="I36" i="8" s="1"/>
  <c r="D98" i="2" l="1"/>
  <c r="D103"/>
  <c r="D24" i="8" s="1"/>
  <c r="D26"/>
  <c r="C101" i="2"/>
  <c r="C99"/>
  <c r="I98"/>
  <c r="I23" i="8" s="1"/>
  <c r="I26"/>
  <c r="I24"/>
  <c r="C103" i="2" l="1"/>
  <c r="C24" i="8" s="1"/>
  <c r="R24" s="1"/>
  <c r="S29"/>
  <c r="R29"/>
  <c r="D23"/>
  <c r="C41" i="10"/>
  <c r="D41"/>
  <c r="F41"/>
  <c r="G41"/>
  <c r="H41"/>
  <c r="I41"/>
  <c r="K41"/>
  <c r="L41"/>
  <c r="M41"/>
  <c r="O41"/>
  <c r="P41"/>
  <c r="Q41"/>
  <c r="S41"/>
  <c r="T41"/>
  <c r="U41"/>
  <c r="V41"/>
  <c r="W41"/>
  <c r="X41"/>
  <c r="Y41"/>
  <c r="Z41"/>
  <c r="AB41"/>
  <c r="J41"/>
  <c r="S24" i="8" l="1"/>
  <c r="D128" i="2"/>
  <c r="K136"/>
  <c r="K130"/>
  <c r="K28" i="8" s="1"/>
  <c r="C130" i="2"/>
  <c r="C128" s="1"/>
  <c r="N71" i="9"/>
  <c r="L71"/>
  <c r="K71"/>
  <c r="J71"/>
  <c r="I71"/>
  <c r="H71"/>
  <c r="G71"/>
  <c r="E71"/>
  <c r="D71"/>
  <c r="B71"/>
  <c r="N46"/>
  <c r="L46"/>
  <c r="K46"/>
  <c r="J46"/>
  <c r="I46"/>
  <c r="H46"/>
  <c r="G46"/>
  <c r="E46"/>
  <c r="D46"/>
  <c r="B46"/>
  <c r="N20"/>
  <c r="L20"/>
  <c r="K20"/>
  <c r="J20"/>
  <c r="I20"/>
  <c r="E20"/>
  <c r="D20"/>
  <c r="B20"/>
  <c r="K30" i="8" l="1"/>
  <c r="K141" i="2"/>
  <c r="K149" s="1"/>
  <c r="K33" i="8" s="1"/>
  <c r="C28"/>
  <c r="R28" s="1"/>
  <c r="S30"/>
  <c r="R30"/>
  <c r="B21" i="9"/>
  <c r="B47"/>
  <c r="B72"/>
  <c r="Q7" i="8"/>
  <c r="S42"/>
  <c r="K27" l="1"/>
  <c r="K128" i="2"/>
  <c r="S28" i="8"/>
  <c r="S33"/>
  <c r="R33"/>
  <c r="R27" s="1"/>
  <c r="C27"/>
  <c r="R42"/>
  <c r="Q61" l="1"/>
  <c r="D235" i="2" l="1"/>
  <c r="D60" i="8" s="1"/>
  <c r="D59" s="1"/>
  <c r="F235" i="2"/>
  <c r="F60" i="8" s="1"/>
  <c r="F59" s="1"/>
  <c r="G235" i="2"/>
  <c r="G60" i="8" s="1"/>
  <c r="G59" s="1"/>
  <c r="H235" i="2"/>
  <c r="I235"/>
  <c r="I60" i="8" s="1"/>
  <c r="I59" s="1"/>
  <c r="K235" i="2"/>
  <c r="K60" i="8" s="1"/>
  <c r="K59" s="1"/>
  <c r="L235" i="2"/>
  <c r="L60" i="8" s="1"/>
  <c r="L59" s="1"/>
  <c r="M235" i="2"/>
  <c r="N235"/>
  <c r="N60" i="8" s="1"/>
  <c r="N59" s="1"/>
  <c r="C75" i="10"/>
  <c r="C43" i="15" s="1"/>
  <c r="C42" s="1"/>
  <c r="F75" i="10"/>
  <c r="F43" i="15" s="1"/>
  <c r="F42" s="1"/>
  <c r="L75" i="10"/>
  <c r="L43" i="15" s="1"/>
  <c r="L42" s="1"/>
  <c r="O75" i="10"/>
  <c r="O43" i="15" s="1"/>
  <c r="O42" s="1"/>
  <c r="V75" i="10"/>
  <c r="X75"/>
  <c r="C235" i="2"/>
  <c r="C60" i="8" s="1"/>
  <c r="C59" s="1"/>
  <c r="M233" i="2" l="1"/>
  <c r="M60" i="8"/>
  <c r="M59" s="1"/>
  <c r="H233" i="2"/>
  <c r="H60" i="8"/>
  <c r="H59" s="1"/>
  <c r="I233" i="2"/>
  <c r="Y75" i="10"/>
  <c r="K75"/>
  <c r="K43" i="15" s="1"/>
  <c r="K42" s="1"/>
  <c r="J75" i="10"/>
  <c r="J43" i="15" s="1"/>
  <c r="J42" s="1"/>
  <c r="AB75" i="10"/>
  <c r="W75"/>
  <c r="S75"/>
  <c r="M75"/>
  <c r="M43" i="15" s="1"/>
  <c r="M42" s="1"/>
  <c r="I75" i="10"/>
  <c r="I43" i="15" s="1"/>
  <c r="I42" s="1"/>
  <c r="D75" i="10"/>
  <c r="D43" i="15" s="1"/>
  <c r="D42" s="1"/>
  <c r="H75" i="10"/>
  <c r="H43" i="15" s="1"/>
  <c r="H42" s="1"/>
  <c r="Z75" i="10"/>
  <c r="Q75"/>
  <c r="U75"/>
  <c r="P75"/>
  <c r="G75"/>
  <c r="G43" i="15" s="1"/>
  <c r="G42" s="1"/>
  <c r="T75" i="10"/>
  <c r="G233" i="2"/>
  <c r="N233"/>
  <c r="D233"/>
  <c r="L233"/>
  <c r="K233"/>
  <c r="F233"/>
  <c r="S59" i="8"/>
  <c r="S60"/>
  <c r="R60"/>
  <c r="R59" s="1"/>
  <c r="C233" i="2" l="1"/>
  <c r="F33" i="10"/>
  <c r="G33"/>
  <c r="H33"/>
  <c r="J33"/>
  <c r="L33"/>
  <c r="M33"/>
  <c r="O33"/>
  <c r="S33"/>
  <c r="T33"/>
  <c r="U33"/>
  <c r="W33"/>
  <c r="Y33"/>
  <c r="Z33"/>
  <c r="AB33"/>
  <c r="D47"/>
  <c r="F47"/>
  <c r="G47"/>
  <c r="H47"/>
  <c r="I47"/>
  <c r="J47"/>
  <c r="K47"/>
  <c r="Q47"/>
  <c r="S47"/>
  <c r="T47"/>
  <c r="U47"/>
  <c r="V47"/>
  <c r="W47"/>
  <c r="X47"/>
  <c r="D49"/>
  <c r="F49"/>
  <c r="G49"/>
  <c r="H49"/>
  <c r="I49"/>
  <c r="J49"/>
  <c r="K49"/>
  <c r="L49"/>
  <c r="M49"/>
  <c r="O49"/>
  <c r="Q49"/>
  <c r="S49"/>
  <c r="T49"/>
  <c r="U49"/>
  <c r="V49"/>
  <c r="W49"/>
  <c r="X49"/>
  <c r="Y49"/>
  <c r="Z49"/>
  <c r="AB49"/>
  <c r="D51"/>
  <c r="F51"/>
  <c r="G51"/>
  <c r="H51"/>
  <c r="I51"/>
  <c r="J51"/>
  <c r="K51"/>
  <c r="L51"/>
  <c r="M51"/>
  <c r="O51"/>
  <c r="Q51"/>
  <c r="S51"/>
  <c r="T51"/>
  <c r="U51"/>
  <c r="V51"/>
  <c r="W51"/>
  <c r="X51"/>
  <c r="Y51"/>
  <c r="Z51"/>
  <c r="AB51"/>
  <c r="L52"/>
  <c r="M52"/>
  <c r="O52"/>
  <c r="D53"/>
  <c r="F53"/>
  <c r="G53"/>
  <c r="H53"/>
  <c r="I53"/>
  <c r="J53"/>
  <c r="K53"/>
  <c r="L53"/>
  <c r="M53"/>
  <c r="O53"/>
  <c r="Q53"/>
  <c r="S53"/>
  <c r="T53"/>
  <c r="U53"/>
  <c r="V53"/>
  <c r="W53"/>
  <c r="X53"/>
  <c r="Y53"/>
  <c r="Z53"/>
  <c r="AB53"/>
  <c r="D57"/>
  <c r="F57"/>
  <c r="G57"/>
  <c r="H57"/>
  <c r="I57"/>
  <c r="J57"/>
  <c r="K57"/>
  <c r="L57"/>
  <c r="M57"/>
  <c r="O57"/>
  <c r="Q57"/>
  <c r="S57"/>
  <c r="T57"/>
  <c r="U57"/>
  <c r="V57"/>
  <c r="W57"/>
  <c r="X57"/>
  <c r="Y57"/>
  <c r="Z57"/>
  <c r="AB57"/>
  <c r="D58"/>
  <c r="F58"/>
  <c r="G58"/>
  <c r="H58"/>
  <c r="I58"/>
  <c r="J58"/>
  <c r="K58"/>
  <c r="L58"/>
  <c r="M58"/>
  <c r="O58"/>
  <c r="Q58"/>
  <c r="S58"/>
  <c r="T58"/>
  <c r="U58"/>
  <c r="V58"/>
  <c r="W58"/>
  <c r="X58"/>
  <c r="Y58"/>
  <c r="Z58"/>
  <c r="AB58"/>
  <c r="D59"/>
  <c r="F59"/>
  <c r="G59"/>
  <c r="H59"/>
  <c r="I59"/>
  <c r="J59"/>
  <c r="K59"/>
  <c r="L59"/>
  <c r="M59"/>
  <c r="O59"/>
  <c r="Q59"/>
  <c r="S59"/>
  <c r="T59"/>
  <c r="U59"/>
  <c r="V59"/>
  <c r="W59"/>
  <c r="X59"/>
  <c r="Y59"/>
  <c r="Z59"/>
  <c r="AB59"/>
  <c r="D60"/>
  <c r="F60"/>
  <c r="G60"/>
  <c r="H60"/>
  <c r="I60"/>
  <c r="J60"/>
  <c r="K60"/>
  <c r="L60"/>
  <c r="M60"/>
  <c r="O60"/>
  <c r="Q60"/>
  <c r="S60"/>
  <c r="T60"/>
  <c r="U60"/>
  <c r="V60"/>
  <c r="W60"/>
  <c r="X60"/>
  <c r="Y60"/>
  <c r="Z60"/>
  <c r="AB60"/>
  <c r="D61"/>
  <c r="F61"/>
  <c r="G61"/>
  <c r="H61"/>
  <c r="I61"/>
  <c r="I56" s="1"/>
  <c r="J61"/>
  <c r="K61"/>
  <c r="L61"/>
  <c r="M61"/>
  <c r="O61"/>
  <c r="Q61"/>
  <c r="S61"/>
  <c r="T61"/>
  <c r="U61"/>
  <c r="U56" s="1"/>
  <c r="V61"/>
  <c r="W61"/>
  <c r="X61"/>
  <c r="Y61"/>
  <c r="Z61"/>
  <c r="AB61"/>
  <c r="D65"/>
  <c r="F65"/>
  <c r="G65"/>
  <c r="H65"/>
  <c r="I65"/>
  <c r="J65"/>
  <c r="K65"/>
  <c r="L65"/>
  <c r="M65"/>
  <c r="O65"/>
  <c r="Q65"/>
  <c r="S65"/>
  <c r="T65"/>
  <c r="U65"/>
  <c r="V65"/>
  <c r="W65"/>
  <c r="X65"/>
  <c r="Y65"/>
  <c r="Z65"/>
  <c r="AB65"/>
  <c r="D66"/>
  <c r="F66"/>
  <c r="G66"/>
  <c r="H66"/>
  <c r="I66"/>
  <c r="J66"/>
  <c r="K66"/>
  <c r="L66"/>
  <c r="M66"/>
  <c r="O66"/>
  <c r="Q66"/>
  <c r="S66"/>
  <c r="T66"/>
  <c r="U66"/>
  <c r="V66"/>
  <c r="W66"/>
  <c r="X66"/>
  <c r="Y66"/>
  <c r="Z66"/>
  <c r="AB66"/>
  <c r="D68"/>
  <c r="D39" i="15" s="1"/>
  <c r="F68" i="10"/>
  <c r="F39" i="15" s="1"/>
  <c r="G68" i="10"/>
  <c r="G39" i="15" s="1"/>
  <c r="H68" i="10"/>
  <c r="H39" i="15" s="1"/>
  <c r="I68" i="10"/>
  <c r="I39" i="15" s="1"/>
  <c r="J68" i="10"/>
  <c r="J39" i="15" s="1"/>
  <c r="K68" i="10"/>
  <c r="K39" i="15" s="1"/>
  <c r="L68" i="10"/>
  <c r="L39" i="15" s="1"/>
  <c r="M68" i="10"/>
  <c r="M39" i="15" s="1"/>
  <c r="O68" i="10"/>
  <c r="O39" i="15" s="1"/>
  <c r="Q68" i="10"/>
  <c r="Q39" i="15" s="1"/>
  <c r="S68" i="10"/>
  <c r="S39" i="15" s="1"/>
  <c r="T68" i="10"/>
  <c r="T39" i="15" s="1"/>
  <c r="U68" i="10"/>
  <c r="U39" i="15" s="1"/>
  <c r="V68" i="10"/>
  <c r="V39" i="15" s="1"/>
  <c r="W68" i="10"/>
  <c r="W39" i="15" s="1"/>
  <c r="X68" i="10"/>
  <c r="X39" i="15" s="1"/>
  <c r="Y68" i="10"/>
  <c r="Y39" i="15" s="1"/>
  <c r="Z68" i="10"/>
  <c r="Z39" i="15" s="1"/>
  <c r="AB68" i="10"/>
  <c r="AB39" i="15" s="1"/>
  <c r="D69" i="10"/>
  <c r="F69"/>
  <c r="G69"/>
  <c r="H69"/>
  <c r="I69"/>
  <c r="J69"/>
  <c r="K69"/>
  <c r="L69"/>
  <c r="M69"/>
  <c r="O69"/>
  <c r="Q69"/>
  <c r="S69"/>
  <c r="T69"/>
  <c r="U69"/>
  <c r="V69"/>
  <c r="W69"/>
  <c r="X69"/>
  <c r="Y69"/>
  <c r="Z69"/>
  <c r="AB69"/>
  <c r="D70"/>
  <c r="F70"/>
  <c r="G70"/>
  <c r="H70"/>
  <c r="I70"/>
  <c r="J70"/>
  <c r="K70"/>
  <c r="L70"/>
  <c r="M70"/>
  <c r="O70"/>
  <c r="Q70"/>
  <c r="S70"/>
  <c r="T70"/>
  <c r="U70"/>
  <c r="V70"/>
  <c r="W70"/>
  <c r="X70"/>
  <c r="Y70"/>
  <c r="Z70"/>
  <c r="AB70"/>
  <c r="D71"/>
  <c r="F71"/>
  <c r="G71"/>
  <c r="H71"/>
  <c r="I71"/>
  <c r="J71"/>
  <c r="K71"/>
  <c r="L71"/>
  <c r="M71"/>
  <c r="O71"/>
  <c r="Q71"/>
  <c r="S71"/>
  <c r="T71"/>
  <c r="U71"/>
  <c r="V71"/>
  <c r="W71"/>
  <c r="X71"/>
  <c r="Y71"/>
  <c r="Z71"/>
  <c r="AB71"/>
  <c r="D73"/>
  <c r="D41" i="15" s="1"/>
  <c r="F73" i="10"/>
  <c r="F41" i="15" s="1"/>
  <c r="G73" i="10"/>
  <c r="G41" i="15" s="1"/>
  <c r="H73" i="10"/>
  <c r="H41" i="15" s="1"/>
  <c r="I73" i="10"/>
  <c r="I41" i="15" s="1"/>
  <c r="J73" i="10"/>
  <c r="J41" i="15" s="1"/>
  <c r="K73" i="10"/>
  <c r="K41" i="15" s="1"/>
  <c r="L73" i="10"/>
  <c r="L41" i="15" s="1"/>
  <c r="M73" i="10"/>
  <c r="M41" i="15" s="1"/>
  <c r="O73" i="10"/>
  <c r="O41" i="15" s="1"/>
  <c r="Q73" i="10"/>
  <c r="Q41" i="15" s="1"/>
  <c r="S73" i="10"/>
  <c r="S41" i="15" s="1"/>
  <c r="T73" i="10"/>
  <c r="T41" i="15" s="1"/>
  <c r="U73" i="10"/>
  <c r="U41" i="15" s="1"/>
  <c r="V73" i="10"/>
  <c r="V41" i="15" s="1"/>
  <c r="W73" i="10"/>
  <c r="W41" i="15" s="1"/>
  <c r="X73" i="10"/>
  <c r="X41" i="15" s="1"/>
  <c r="Y73" i="10"/>
  <c r="Y41" i="15" s="1"/>
  <c r="Z73" i="10"/>
  <c r="Z41" i="15" s="1"/>
  <c r="AB73" i="10"/>
  <c r="AB41" i="15" s="1"/>
  <c r="T50" i="10" l="1"/>
  <c r="T28" i="15" s="1"/>
  <c r="W50" i="10"/>
  <c r="W28" i="15" s="1"/>
  <c r="S50" i="10"/>
  <c r="S28" i="15" s="1"/>
  <c r="H50" i="10"/>
  <c r="H28" i="15" s="1"/>
  <c r="X50" i="10"/>
  <c r="X28" i="15" s="1"/>
  <c r="I50" i="10"/>
  <c r="I28" i="15" s="1"/>
  <c r="D50" i="10"/>
  <c r="D28" i="15" s="1"/>
  <c r="W72" i="10"/>
  <c r="W40" i="15" s="1"/>
  <c r="L72" i="10"/>
  <c r="L40" i="15" s="1"/>
  <c r="AB67" i="10"/>
  <c r="AB38" i="15" s="1"/>
  <c r="S67" i="10"/>
  <c r="S38" i="15" s="1"/>
  <c r="H67" i="10"/>
  <c r="H38" i="15" s="1"/>
  <c r="V72" i="10"/>
  <c r="V40" i="15" s="1"/>
  <c r="Q72" i="10"/>
  <c r="Q40" i="15" s="1"/>
  <c r="G72" i="10"/>
  <c r="G40" i="15" s="1"/>
  <c r="Z67" i="10"/>
  <c r="Z38" i="15" s="1"/>
  <c r="V67" i="10"/>
  <c r="V38" i="15" s="1"/>
  <c r="V37" s="1"/>
  <c r="V36" s="1"/>
  <c r="K67" i="10"/>
  <c r="K38" i="15" s="1"/>
  <c r="O54" i="10"/>
  <c r="O29" i="15" s="1"/>
  <c r="V50" i="10"/>
  <c r="V28" i="15" s="1"/>
  <c r="Q50" i="10"/>
  <c r="Y72"/>
  <c r="Y40" i="15" s="1"/>
  <c r="U72" i="10"/>
  <c r="U40" i="15" s="1"/>
  <c r="O72" i="10"/>
  <c r="O40" i="15" s="1"/>
  <c r="J72" i="10"/>
  <c r="J40" i="15" s="1"/>
  <c r="F72" i="10"/>
  <c r="F40" i="15" s="1"/>
  <c r="Y67" i="10"/>
  <c r="Y38" i="15" s="1"/>
  <c r="U67" i="10"/>
  <c r="U38" i="15" s="1"/>
  <c r="O67" i="10"/>
  <c r="O38" i="15" s="1"/>
  <c r="J67" i="10"/>
  <c r="J38" i="15" s="1"/>
  <c r="F67" i="10"/>
  <c r="F38" i="15" s="1"/>
  <c r="M54" i="10"/>
  <c r="M29" i="15" s="1"/>
  <c r="U50" i="10"/>
  <c r="U28" i="15" s="1"/>
  <c r="K50" i="10"/>
  <c r="K28" i="15" s="1"/>
  <c r="G50" i="10"/>
  <c r="G28" i="15" s="1"/>
  <c r="AB72" i="10"/>
  <c r="AB40" i="15" s="1"/>
  <c r="S72" i="10"/>
  <c r="S40" i="15" s="1"/>
  <c r="H72" i="10"/>
  <c r="H40" i="15" s="1"/>
  <c r="W67" i="10"/>
  <c r="W38" i="15" s="1"/>
  <c r="L67" i="10"/>
  <c r="L38" i="15" s="1"/>
  <c r="Z72" i="10"/>
  <c r="Z40" i="15" s="1"/>
  <c r="K72" i="10"/>
  <c r="K40" i="15" s="1"/>
  <c r="Q67" i="10"/>
  <c r="Q38" i="15" s="1"/>
  <c r="G67" i="10"/>
  <c r="G38" i="15" s="1"/>
  <c r="X72" i="10"/>
  <c r="X40" i="15" s="1"/>
  <c r="T72" i="10"/>
  <c r="M72"/>
  <c r="M40" i="15" s="1"/>
  <c r="I72" i="10"/>
  <c r="I40" i="15" s="1"/>
  <c r="D72" i="10"/>
  <c r="X67"/>
  <c r="X38" i="15" s="1"/>
  <c r="T67" i="10"/>
  <c r="M67"/>
  <c r="M38" i="15" s="1"/>
  <c r="I67" i="10"/>
  <c r="I38" i="15" s="1"/>
  <c r="D67" i="10"/>
  <c r="L54"/>
  <c r="L29" i="15" s="1"/>
  <c r="J50" i="10"/>
  <c r="J28" i="15" s="1"/>
  <c r="F50" i="10"/>
  <c r="F28" i="15" s="1"/>
  <c r="K56" i="10"/>
  <c r="AB47"/>
  <c r="AB50" s="1"/>
  <c r="AB28" i="15" s="1"/>
  <c r="Y47" i="10"/>
  <c r="Y50" s="1"/>
  <c r="Y28" i="15" s="1"/>
  <c r="O47" i="10"/>
  <c r="O50" s="1"/>
  <c r="O28" i="15" s="1"/>
  <c r="L47" i="10"/>
  <c r="L50" s="1"/>
  <c r="L28" i="15" s="1"/>
  <c r="Z47" i="10"/>
  <c r="Z50" s="1"/>
  <c r="Z28" i="15" s="1"/>
  <c r="M47" i="10"/>
  <c r="M50" s="1"/>
  <c r="M28" i="15" s="1"/>
  <c r="X52" i="10"/>
  <c r="X54" s="1"/>
  <c r="X29" i="15" s="1"/>
  <c r="X27" s="1"/>
  <c r="X26" s="1"/>
  <c r="T52" i="10"/>
  <c r="T54" s="1"/>
  <c r="I52"/>
  <c r="I54" s="1"/>
  <c r="I29" i="15" s="1"/>
  <c r="D52" i="10"/>
  <c r="D54" s="1"/>
  <c r="AB52"/>
  <c r="AB54" s="1"/>
  <c r="AB29" i="15" s="1"/>
  <c r="W52" i="10"/>
  <c r="W54" s="1"/>
  <c r="W29" i="15" s="1"/>
  <c r="S52" i="10"/>
  <c r="S54" s="1"/>
  <c r="S29" i="15" s="1"/>
  <c r="H52" i="10"/>
  <c r="H54" s="1"/>
  <c r="H29" i="15" s="1"/>
  <c r="H27" s="1"/>
  <c r="H26" s="1"/>
  <c r="Z52" i="10"/>
  <c r="Z54" s="1"/>
  <c r="Z29" i="15" s="1"/>
  <c r="V52" i="10"/>
  <c r="V54" s="1"/>
  <c r="V29" i="15" s="1"/>
  <c r="Q52" i="10"/>
  <c r="Q54" s="1"/>
  <c r="Q29" i="15" s="1"/>
  <c r="K52" i="10"/>
  <c r="K54" s="1"/>
  <c r="K29" i="15" s="1"/>
  <c r="G52" i="10"/>
  <c r="G54" s="1"/>
  <c r="G29" i="15" s="1"/>
  <c r="Y52" i="10"/>
  <c r="Y54" s="1"/>
  <c r="Y29" i="15" s="1"/>
  <c r="U52" i="10"/>
  <c r="U54" s="1"/>
  <c r="U29" i="15" s="1"/>
  <c r="J52" i="10"/>
  <c r="J54" s="1"/>
  <c r="J29" i="15" s="1"/>
  <c r="F52" i="10"/>
  <c r="F54" s="1"/>
  <c r="F29" i="15" s="1"/>
  <c r="Z34" i="10"/>
  <c r="Z36" s="1"/>
  <c r="Z19" i="15" s="1"/>
  <c r="Z18" s="1"/>
  <c r="G34" i="10"/>
  <c r="G36" s="1"/>
  <c r="G19" i="15" s="1"/>
  <c r="G18" s="1"/>
  <c r="Y34" i="10"/>
  <c r="Y36" s="1"/>
  <c r="Y19" i="15" s="1"/>
  <c r="Y18" s="1"/>
  <c r="U34" i="10"/>
  <c r="U36" s="1"/>
  <c r="U19" i="15" s="1"/>
  <c r="U18" s="1"/>
  <c r="O34" i="10"/>
  <c r="J34"/>
  <c r="J36" s="1"/>
  <c r="J19" i="15" s="1"/>
  <c r="J18" s="1"/>
  <c r="F34" i="10"/>
  <c r="F36" s="1"/>
  <c r="F19" i="15" s="1"/>
  <c r="F18" s="1"/>
  <c r="T34" i="10"/>
  <c r="T36" s="1"/>
  <c r="M34"/>
  <c r="AB34"/>
  <c r="AB36" s="1"/>
  <c r="AB19" i="15" s="1"/>
  <c r="AB18" s="1"/>
  <c r="W34" i="10"/>
  <c r="W36" s="1"/>
  <c r="W19" i="15" s="1"/>
  <c r="W18" s="1"/>
  <c r="S34" i="10"/>
  <c r="S36" s="1"/>
  <c r="S19" i="15" s="1"/>
  <c r="S18" s="1"/>
  <c r="L34" i="10"/>
  <c r="L36" s="1"/>
  <c r="L19" i="15" s="1"/>
  <c r="L18" s="1"/>
  <c r="H34" i="10"/>
  <c r="O56"/>
  <c r="F56"/>
  <c r="AB56"/>
  <c r="W56"/>
  <c r="S56"/>
  <c r="L56"/>
  <c r="H56"/>
  <c r="G56"/>
  <c r="Z56"/>
  <c r="V56"/>
  <c r="Q56"/>
  <c r="J56"/>
  <c r="Y56"/>
  <c r="M56"/>
  <c r="X56"/>
  <c r="T56"/>
  <c r="D56"/>
  <c r="D17"/>
  <c r="F17"/>
  <c r="G17"/>
  <c r="H17"/>
  <c r="I17"/>
  <c r="J17"/>
  <c r="K17"/>
  <c r="L17"/>
  <c r="M17"/>
  <c r="O17"/>
  <c r="Q17"/>
  <c r="T17"/>
  <c r="U17"/>
  <c r="V17"/>
  <c r="W17"/>
  <c r="X17"/>
  <c r="Y17"/>
  <c r="Z17"/>
  <c r="AB17"/>
  <c r="D16"/>
  <c r="F16"/>
  <c r="G16"/>
  <c r="H16"/>
  <c r="I16"/>
  <c r="J16"/>
  <c r="K16"/>
  <c r="L16"/>
  <c r="M16"/>
  <c r="O16"/>
  <c r="Q16"/>
  <c r="T16"/>
  <c r="U16"/>
  <c r="V16"/>
  <c r="W16"/>
  <c r="X16"/>
  <c r="Y16"/>
  <c r="Z16"/>
  <c r="AB16"/>
  <c r="D15"/>
  <c r="F15"/>
  <c r="G15"/>
  <c r="H15"/>
  <c r="I15"/>
  <c r="J15"/>
  <c r="K15"/>
  <c r="L15"/>
  <c r="M15"/>
  <c r="O15"/>
  <c r="Q15"/>
  <c r="T15"/>
  <c r="U15"/>
  <c r="V15"/>
  <c r="W15"/>
  <c r="X15"/>
  <c r="Y15"/>
  <c r="Z15"/>
  <c r="AB15"/>
  <c r="D14"/>
  <c r="F14"/>
  <c r="G14"/>
  <c r="H14"/>
  <c r="I14"/>
  <c r="J14"/>
  <c r="K14"/>
  <c r="L14"/>
  <c r="M14"/>
  <c r="O14"/>
  <c r="Q14"/>
  <c r="T14"/>
  <c r="U14"/>
  <c r="V14"/>
  <c r="W14"/>
  <c r="X14"/>
  <c r="Y14"/>
  <c r="Z14"/>
  <c r="AB14"/>
  <c r="D13"/>
  <c r="F13"/>
  <c r="G13"/>
  <c r="H13"/>
  <c r="I13"/>
  <c r="J13"/>
  <c r="K13"/>
  <c r="L13"/>
  <c r="M13"/>
  <c r="O13"/>
  <c r="Q13"/>
  <c r="S10" i="15"/>
  <c r="T13" i="10"/>
  <c r="U13"/>
  <c r="V13"/>
  <c r="W13"/>
  <c r="X13"/>
  <c r="Y13"/>
  <c r="Z13"/>
  <c r="AB13"/>
  <c r="D11"/>
  <c r="F11"/>
  <c r="G11"/>
  <c r="H11"/>
  <c r="I11"/>
  <c r="J11"/>
  <c r="K11"/>
  <c r="L11"/>
  <c r="M11"/>
  <c r="O11"/>
  <c r="Q11"/>
  <c r="T11"/>
  <c r="U11"/>
  <c r="V11"/>
  <c r="W11"/>
  <c r="X11"/>
  <c r="Y11"/>
  <c r="Z11"/>
  <c r="AB11"/>
  <c r="D10"/>
  <c r="F10"/>
  <c r="G10"/>
  <c r="H10"/>
  <c r="I10"/>
  <c r="J10"/>
  <c r="K10"/>
  <c r="L10"/>
  <c r="M10"/>
  <c r="O10"/>
  <c r="Q10"/>
  <c r="T10"/>
  <c r="U10"/>
  <c r="V10"/>
  <c r="W10"/>
  <c r="X10"/>
  <c r="Y10"/>
  <c r="Z10"/>
  <c r="AB10"/>
  <c r="X18" l="1"/>
  <c r="X10" i="15" s="1"/>
  <c r="T18" i="10"/>
  <c r="T10" i="15" s="1"/>
  <c r="M18" i="10"/>
  <c r="M10" i="15" s="1"/>
  <c r="I18" i="10"/>
  <c r="I10" i="15" s="1"/>
  <c r="D18" i="10"/>
  <c r="D10" i="15" s="1"/>
  <c r="Z18" i="10"/>
  <c r="Z10" i="15" s="1"/>
  <c r="V18" i="10"/>
  <c r="V10" i="15" s="1"/>
  <c r="K18" i="10"/>
  <c r="K10" i="15" s="1"/>
  <c r="G18" i="10"/>
  <c r="G10" i="15" s="1"/>
  <c r="F37"/>
  <c r="F36" s="1"/>
  <c r="AB18" i="10"/>
  <c r="AB10" i="15" s="1"/>
  <c r="W18" i="10"/>
  <c r="W10" i="15" s="1"/>
  <c r="L18" i="10"/>
  <c r="L10" i="15" s="1"/>
  <c r="H18" i="10"/>
  <c r="H10" i="15" s="1"/>
  <c r="Y18" i="10"/>
  <c r="Y10" i="15" s="1"/>
  <c r="U18" i="10"/>
  <c r="U10" i="15" s="1"/>
  <c r="O18" i="10"/>
  <c r="O10" i="15" s="1"/>
  <c r="J18" i="10"/>
  <c r="J10" i="15" s="1"/>
  <c r="F18" i="10"/>
  <c r="F10" i="15" s="1"/>
  <c r="S37"/>
  <c r="S36" s="1"/>
  <c r="Q18" i="10"/>
  <c r="Q10" i="15" s="1"/>
  <c r="L27"/>
  <c r="L26" s="1"/>
  <c r="G37"/>
  <c r="G36" s="1"/>
  <c r="X37"/>
  <c r="X36" s="1"/>
  <c r="S27"/>
  <c r="S26" s="1"/>
  <c r="Q37"/>
  <c r="Q36" s="1"/>
  <c r="J37"/>
  <c r="J36" s="1"/>
  <c r="K37"/>
  <c r="K36" s="1"/>
  <c r="F27"/>
  <c r="F26" s="1"/>
  <c r="K27"/>
  <c r="K26" s="1"/>
  <c r="Z27"/>
  <c r="Z26" s="1"/>
  <c r="AB27"/>
  <c r="AB26" s="1"/>
  <c r="L37"/>
  <c r="L36" s="1"/>
  <c r="W27"/>
  <c r="W26" s="1"/>
  <c r="W37"/>
  <c r="W36" s="1"/>
  <c r="G27"/>
  <c r="G26" s="1"/>
  <c r="Y37"/>
  <c r="Y36" s="1"/>
  <c r="Z37"/>
  <c r="Z36" s="1"/>
  <c r="I27"/>
  <c r="I26" s="1"/>
  <c r="P54" i="10"/>
  <c r="P29" i="15" s="1"/>
  <c r="T29"/>
  <c r="T27" s="1"/>
  <c r="T26" s="1"/>
  <c r="P36" i="10"/>
  <c r="P19" i="15" s="1"/>
  <c r="P18" s="1"/>
  <c r="T19"/>
  <c r="T18" s="1"/>
  <c r="D29"/>
  <c r="D27" s="1"/>
  <c r="D26" s="1"/>
  <c r="C54" i="10"/>
  <c r="C29" i="15" s="1"/>
  <c r="J27"/>
  <c r="J26" s="1"/>
  <c r="D38"/>
  <c r="C67" i="10"/>
  <c r="C38" i="15" s="1"/>
  <c r="C50" i="10"/>
  <c r="C28" i="15" s="1"/>
  <c r="AB37"/>
  <c r="AB36" s="1"/>
  <c r="O27"/>
  <c r="O26" s="1"/>
  <c r="I37"/>
  <c r="I36" s="1"/>
  <c r="D40"/>
  <c r="C72" i="10"/>
  <c r="C40" i="15" s="1"/>
  <c r="U27"/>
  <c r="U26" s="1"/>
  <c r="O37"/>
  <c r="O36" s="1"/>
  <c r="Q28"/>
  <c r="Q27" s="1"/>
  <c r="Q26" s="1"/>
  <c r="P50" i="10"/>
  <c r="P28" i="15" s="1"/>
  <c r="P67" i="10"/>
  <c r="P38" i="15" s="1"/>
  <c r="T38"/>
  <c r="P72" i="10"/>
  <c r="P40" i="15" s="1"/>
  <c r="T40"/>
  <c r="M27"/>
  <c r="M26" s="1"/>
  <c r="Y27"/>
  <c r="Y26" s="1"/>
  <c r="M37"/>
  <c r="M36" s="1"/>
  <c r="U37"/>
  <c r="U36" s="1"/>
  <c r="V27"/>
  <c r="V26" s="1"/>
  <c r="H37"/>
  <c r="H36" s="1"/>
  <c r="M36" i="10"/>
  <c r="M19" i="15" s="1"/>
  <c r="M18" s="1"/>
  <c r="O36" i="10"/>
  <c r="O19" i="15" s="1"/>
  <c r="O18" s="1"/>
  <c r="H36" i="10"/>
  <c r="H19" i="15" s="1"/>
  <c r="H18" s="1"/>
  <c r="T9" i="10"/>
  <c r="T12" s="1"/>
  <c r="T9" i="15" s="1"/>
  <c r="D9" i="10"/>
  <c r="Q9"/>
  <c r="Q12" s="1"/>
  <c r="G9"/>
  <c r="X9"/>
  <c r="X12" s="1"/>
  <c r="X9" i="15" s="1"/>
  <c r="X8" s="1"/>
  <c r="X7" s="1"/>
  <c r="I9" i="10"/>
  <c r="Z9"/>
  <c r="Z12" s="1"/>
  <c r="Z9" i="15" s="1"/>
  <c r="Z8" s="1"/>
  <c r="Z7" s="1"/>
  <c r="V9" i="10"/>
  <c r="V12" s="1"/>
  <c r="V9" i="15" s="1"/>
  <c r="K9" i="10"/>
  <c r="Y9"/>
  <c r="Y12" s="1"/>
  <c r="Y9" i="15" s="1"/>
  <c r="U9" i="10"/>
  <c r="U12" s="1"/>
  <c r="U9" i="15" s="1"/>
  <c r="O9" i="10"/>
  <c r="J9"/>
  <c r="F9"/>
  <c r="M9"/>
  <c r="AB9"/>
  <c r="AB12" s="1"/>
  <c r="AB9" i="15" s="1"/>
  <c r="W9" i="10"/>
  <c r="W12" s="1"/>
  <c r="W9" i="15" s="1"/>
  <c r="S9"/>
  <c r="S8" s="1"/>
  <c r="S7" s="1"/>
  <c r="L9" i="10"/>
  <c r="H9"/>
  <c r="D58" i="8"/>
  <c r="F58"/>
  <c r="G58"/>
  <c r="H58"/>
  <c r="I58"/>
  <c r="K58"/>
  <c r="L58"/>
  <c r="M58"/>
  <c r="N58"/>
  <c r="D228" i="2"/>
  <c r="F228"/>
  <c r="G228"/>
  <c r="H228"/>
  <c r="I228"/>
  <c r="K228"/>
  <c r="L228"/>
  <c r="M228"/>
  <c r="N228"/>
  <c r="D225"/>
  <c r="F225"/>
  <c r="G225"/>
  <c r="H225"/>
  <c r="I225"/>
  <c r="K225"/>
  <c r="L225"/>
  <c r="M225"/>
  <c r="N225"/>
  <c r="D223"/>
  <c r="D54" i="8" s="1"/>
  <c r="F223" i="2"/>
  <c r="F54" i="8" s="1"/>
  <c r="G223" i="2"/>
  <c r="G54" i="8" s="1"/>
  <c r="H223" i="2"/>
  <c r="H54" i="8" s="1"/>
  <c r="I223" i="2"/>
  <c r="I54" i="8" s="1"/>
  <c r="K223" i="2"/>
  <c r="K54" i="8" s="1"/>
  <c r="L223" i="2"/>
  <c r="L54" i="8" s="1"/>
  <c r="M223" i="2"/>
  <c r="M54" i="8" s="1"/>
  <c r="N223" i="2"/>
  <c r="N54" i="8" s="1"/>
  <c r="D53"/>
  <c r="F53"/>
  <c r="G216" i="2"/>
  <c r="G53" i="8" s="1"/>
  <c r="H216" i="2"/>
  <c r="H53" i="8" s="1"/>
  <c r="I53"/>
  <c r="K216" i="2"/>
  <c r="K53" i="8" s="1"/>
  <c r="L216" i="2"/>
  <c r="L53" i="8" s="1"/>
  <c r="M216" i="2"/>
  <c r="M53" i="8" s="1"/>
  <c r="N216" i="2"/>
  <c r="N53" i="8" s="1"/>
  <c r="D213" i="2"/>
  <c r="D52" i="8" s="1"/>
  <c r="F52"/>
  <c r="G213" i="2"/>
  <c r="G52" i="8" s="1"/>
  <c r="H213" i="2"/>
  <c r="H52" i="8" s="1"/>
  <c r="I52"/>
  <c r="K213" i="2"/>
  <c r="K52" i="8" s="1"/>
  <c r="L52"/>
  <c r="M52"/>
  <c r="D210" i="2"/>
  <c r="D51" i="8" s="1"/>
  <c r="G210" i="2"/>
  <c r="G51" i="8" s="1"/>
  <c r="H210" i="2"/>
  <c r="H51" i="8" s="1"/>
  <c r="I51"/>
  <c r="K210" i="2"/>
  <c r="K51" i="8" s="1"/>
  <c r="L210" i="2"/>
  <c r="M51" i="8"/>
  <c r="N210" i="2"/>
  <c r="N51" i="8" s="1"/>
  <c r="D204" i="2"/>
  <c r="D48" i="8" s="1"/>
  <c r="F204" i="2"/>
  <c r="F48" i="8" s="1"/>
  <c r="G204" i="2"/>
  <c r="G48" i="8" s="1"/>
  <c r="H204" i="2"/>
  <c r="H48" i="8" s="1"/>
  <c r="I204" i="2"/>
  <c r="I48" i="8" s="1"/>
  <c r="K204" i="2"/>
  <c r="K48" i="8" s="1"/>
  <c r="L204" i="2"/>
  <c r="L48" i="8" s="1"/>
  <c r="M204" i="2"/>
  <c r="M48" i="8" s="1"/>
  <c r="N204" i="2"/>
  <c r="N48" i="8" s="1"/>
  <c r="D202" i="2"/>
  <c r="D47" i="8" s="1"/>
  <c r="F202" i="2"/>
  <c r="F47" i="8" s="1"/>
  <c r="G202" i="2"/>
  <c r="G47" i="8" s="1"/>
  <c r="H202" i="2"/>
  <c r="H47" i="8" s="1"/>
  <c r="I202" i="2"/>
  <c r="I47" i="8" s="1"/>
  <c r="K202" i="2"/>
  <c r="K47" i="8" s="1"/>
  <c r="L202" i="2"/>
  <c r="L47" i="8" s="1"/>
  <c r="M202" i="2"/>
  <c r="M47" i="8" s="1"/>
  <c r="N202" i="2"/>
  <c r="N47" i="8" s="1"/>
  <c r="D197" i="2"/>
  <c r="D46" i="8" s="1"/>
  <c r="F197" i="2"/>
  <c r="F46" i="8" s="1"/>
  <c r="G197" i="2"/>
  <c r="G46" i="8" s="1"/>
  <c r="H197" i="2"/>
  <c r="H46" i="8" s="1"/>
  <c r="I197" i="2"/>
  <c r="I46" i="8" s="1"/>
  <c r="K197" i="2"/>
  <c r="K46" i="8" s="1"/>
  <c r="L197" i="2"/>
  <c r="L46" i="8" s="1"/>
  <c r="M197" i="2"/>
  <c r="M46" i="8" s="1"/>
  <c r="N197" i="2"/>
  <c r="N46" i="8" s="1"/>
  <c r="D193" i="2"/>
  <c r="D45" i="8" s="1"/>
  <c r="F193" i="2"/>
  <c r="F45" i="8" s="1"/>
  <c r="G193" i="2"/>
  <c r="G45" i="8" s="1"/>
  <c r="H193" i="2"/>
  <c r="H45" i="8" s="1"/>
  <c r="I193" i="2"/>
  <c r="I45" i="8" s="1"/>
  <c r="K193" i="2"/>
  <c r="K45" i="8" s="1"/>
  <c r="L193" i="2"/>
  <c r="L45" i="8" s="1"/>
  <c r="M193" i="2"/>
  <c r="M45" i="8" s="1"/>
  <c r="N193" i="2"/>
  <c r="N45" i="8" s="1"/>
  <c r="D191" i="2"/>
  <c r="D44" i="8" s="1"/>
  <c r="F191" i="2"/>
  <c r="F44" i="8" s="1"/>
  <c r="G191" i="2"/>
  <c r="G44" i="8" s="1"/>
  <c r="H191" i="2"/>
  <c r="H44" i="8" s="1"/>
  <c r="I191" i="2"/>
  <c r="I44" i="8" s="1"/>
  <c r="K191" i="2"/>
  <c r="K44" i="8" s="1"/>
  <c r="L191" i="2"/>
  <c r="L44" i="8" s="1"/>
  <c r="M191" i="2"/>
  <c r="M44" i="8" s="1"/>
  <c r="N191" i="2"/>
  <c r="N44" i="8" s="1"/>
  <c r="D173" i="2"/>
  <c r="D41" i="8" s="1"/>
  <c r="F173" i="2"/>
  <c r="F41" i="8" s="1"/>
  <c r="G173" i="2"/>
  <c r="G41" i="8" s="1"/>
  <c r="H173" i="2"/>
  <c r="H41" i="8" s="1"/>
  <c r="I173" i="2"/>
  <c r="I41" i="8" s="1"/>
  <c r="K173" i="2"/>
  <c r="K41" i="8" s="1"/>
  <c r="L173" i="2"/>
  <c r="L41" i="8" s="1"/>
  <c r="M173" i="2"/>
  <c r="M41" i="8" s="1"/>
  <c r="N173" i="2"/>
  <c r="N41" i="8" s="1"/>
  <c r="D171" i="2"/>
  <c r="D40" i="8" s="1"/>
  <c r="F171" i="2"/>
  <c r="F40" i="8" s="1"/>
  <c r="G171" i="2"/>
  <c r="G40" i="8" s="1"/>
  <c r="H171" i="2"/>
  <c r="H40" i="8" s="1"/>
  <c r="I171" i="2"/>
  <c r="I40" i="8" s="1"/>
  <c r="K171" i="2"/>
  <c r="K40" i="8" s="1"/>
  <c r="L171" i="2"/>
  <c r="L40" i="8" s="1"/>
  <c r="M171" i="2"/>
  <c r="M40" i="8" s="1"/>
  <c r="N171" i="2"/>
  <c r="N40" i="8" s="1"/>
  <c r="D167" i="2"/>
  <c r="D39" i="8" s="1"/>
  <c r="F167" i="2"/>
  <c r="F39" i="8" s="1"/>
  <c r="G167" i="2"/>
  <c r="G39" i="8" s="1"/>
  <c r="H167" i="2"/>
  <c r="H39" i="8" s="1"/>
  <c r="I167" i="2"/>
  <c r="K167"/>
  <c r="K39" i="8" s="1"/>
  <c r="L167" i="2"/>
  <c r="L39" i="8" s="1"/>
  <c r="M167" i="2"/>
  <c r="M39" i="8" s="1"/>
  <c r="N167" i="2"/>
  <c r="N39" i="8" s="1"/>
  <c r="D38"/>
  <c r="F38"/>
  <c r="G38"/>
  <c r="H38"/>
  <c r="I38"/>
  <c r="K38"/>
  <c r="L38"/>
  <c r="M38"/>
  <c r="N38"/>
  <c r="D160" i="2"/>
  <c r="F160"/>
  <c r="G160"/>
  <c r="H160"/>
  <c r="K160"/>
  <c r="M160"/>
  <c r="N160"/>
  <c r="F26" i="8"/>
  <c r="G26"/>
  <c r="H26"/>
  <c r="K26"/>
  <c r="L26"/>
  <c r="M26"/>
  <c r="N26"/>
  <c r="D94" i="2"/>
  <c r="D22" i="8" s="1"/>
  <c r="F94" i="2"/>
  <c r="F22" i="8" s="1"/>
  <c r="G94" i="2"/>
  <c r="G22" i="8" s="1"/>
  <c r="H94" i="2"/>
  <c r="H22" i="8" s="1"/>
  <c r="I94" i="2"/>
  <c r="I22" i="8" s="1"/>
  <c r="K94" i="2"/>
  <c r="K22" i="8" s="1"/>
  <c r="L94" i="2"/>
  <c r="L22" i="8" s="1"/>
  <c r="M94" i="2"/>
  <c r="M22" i="8" s="1"/>
  <c r="N94" i="2"/>
  <c r="N22" i="8" s="1"/>
  <c r="D92" i="2"/>
  <c r="F92"/>
  <c r="F21" i="8" s="1"/>
  <c r="G92" i="2"/>
  <c r="G21" i="8" s="1"/>
  <c r="H92" i="2"/>
  <c r="H21" i="8" s="1"/>
  <c r="I92" i="2"/>
  <c r="K92"/>
  <c r="K21" i="8" s="1"/>
  <c r="L92" i="2"/>
  <c r="L21" i="8" s="1"/>
  <c r="M92" i="2"/>
  <c r="M21" i="8" s="1"/>
  <c r="N92" i="2"/>
  <c r="N21" i="8" s="1"/>
  <c r="U8" i="15" l="1"/>
  <c r="U7" s="1"/>
  <c r="W8"/>
  <c r="W7" s="1"/>
  <c r="T8"/>
  <c r="AB8"/>
  <c r="AB7" s="1"/>
  <c r="AB45" s="1"/>
  <c r="V8"/>
  <c r="V7" s="1"/>
  <c r="V45" s="1"/>
  <c r="Y8"/>
  <c r="Y7" s="1"/>
  <c r="Y45" s="1"/>
  <c r="C18" i="10"/>
  <c r="C10" i="15" s="1"/>
  <c r="C27"/>
  <c r="C26" s="1"/>
  <c r="X45"/>
  <c r="I21" i="8"/>
  <c r="I20" s="1"/>
  <c r="I90" i="2"/>
  <c r="D21" i="8"/>
  <c r="D20" s="1"/>
  <c r="D90" i="2"/>
  <c r="S45" i="15"/>
  <c r="W45"/>
  <c r="L51" i="8"/>
  <c r="L206" i="2"/>
  <c r="L205" s="1"/>
  <c r="Z45" i="15"/>
  <c r="T37"/>
  <c r="T36" s="1"/>
  <c r="P27"/>
  <c r="P26" s="1"/>
  <c r="D37"/>
  <c r="D36" s="1"/>
  <c r="T7"/>
  <c r="U45"/>
  <c r="Q9"/>
  <c r="Q8" s="1"/>
  <c r="Q7" s="1"/>
  <c r="Q45" s="1"/>
  <c r="P12" i="10"/>
  <c r="P9" i="15" s="1"/>
  <c r="C36" i="10"/>
  <c r="C19" i="15" s="1"/>
  <c r="C18" s="1"/>
  <c r="W77" i="10"/>
  <c r="F12"/>
  <c r="Y77"/>
  <c r="I12"/>
  <c r="D12"/>
  <c r="H12"/>
  <c r="H9" i="15" s="1"/>
  <c r="H8" s="1"/>
  <c r="H7" s="1"/>
  <c r="H45" s="1"/>
  <c r="AB77" i="10"/>
  <c r="J12"/>
  <c r="K12"/>
  <c r="X77"/>
  <c r="G12"/>
  <c r="T77"/>
  <c r="L12"/>
  <c r="M12"/>
  <c r="O12"/>
  <c r="V77"/>
  <c r="Q77"/>
  <c r="S77"/>
  <c r="U77"/>
  <c r="Z77"/>
  <c r="N36" i="8"/>
  <c r="N35" s="1"/>
  <c r="N157" i="2"/>
  <c r="H36" i="8"/>
  <c r="H35" s="1"/>
  <c r="H157" i="2"/>
  <c r="M36" i="8"/>
  <c r="M35" s="1"/>
  <c r="M157" i="2"/>
  <c r="G36" i="8"/>
  <c r="G35" s="1"/>
  <c r="G157" i="2"/>
  <c r="L36" i="8"/>
  <c r="L35" s="1"/>
  <c r="L157" i="2"/>
  <c r="F36" i="8"/>
  <c r="F35" s="1"/>
  <c r="F157" i="2"/>
  <c r="K36" i="8"/>
  <c r="K35" s="1"/>
  <c r="K157" i="2"/>
  <c r="D36" i="8"/>
  <c r="D35" s="1"/>
  <c r="D157" i="2"/>
  <c r="I39" i="8"/>
  <c r="I35" s="1"/>
  <c r="I157" i="2"/>
  <c r="L43" i="8"/>
  <c r="G43"/>
  <c r="K43"/>
  <c r="F43"/>
  <c r="N43"/>
  <c r="I43"/>
  <c r="D43"/>
  <c r="K55"/>
  <c r="F55"/>
  <c r="M56"/>
  <c r="H56"/>
  <c r="M43"/>
  <c r="H43"/>
  <c r="N55"/>
  <c r="I55"/>
  <c r="D55"/>
  <c r="L56"/>
  <c r="G56"/>
  <c r="M55"/>
  <c r="H55"/>
  <c r="K56"/>
  <c r="F56"/>
  <c r="L55"/>
  <c r="G55"/>
  <c r="N56"/>
  <c r="I56"/>
  <c r="D56"/>
  <c r="C210" i="2"/>
  <c r="L98"/>
  <c r="L23" i="8" s="1"/>
  <c r="L20" s="1"/>
  <c r="G98" i="2"/>
  <c r="G23" i="8" s="1"/>
  <c r="G20" s="1"/>
  <c r="K98" i="2"/>
  <c r="K23" i="8" s="1"/>
  <c r="K20" s="1"/>
  <c r="F98" i="2"/>
  <c r="N98"/>
  <c r="N23" i="8" s="1"/>
  <c r="N20" s="1"/>
  <c r="M98" i="2"/>
  <c r="M23" i="8" s="1"/>
  <c r="M20" s="1"/>
  <c r="H98" i="2"/>
  <c r="H23" i="8" s="1"/>
  <c r="H20" s="1"/>
  <c r="C26"/>
  <c r="C160" i="2"/>
  <c r="M90"/>
  <c r="K90"/>
  <c r="H90"/>
  <c r="F90"/>
  <c r="M189"/>
  <c r="K189"/>
  <c r="H189"/>
  <c r="F189"/>
  <c r="M206"/>
  <c r="M205" s="1"/>
  <c r="K206"/>
  <c r="K205" s="1"/>
  <c r="H206"/>
  <c r="H205" s="1"/>
  <c r="F206"/>
  <c r="F205" s="1"/>
  <c r="N90"/>
  <c r="L90"/>
  <c r="G90"/>
  <c r="N189"/>
  <c r="L189"/>
  <c r="I189"/>
  <c r="G189"/>
  <c r="D189"/>
  <c r="N206"/>
  <c r="N205" s="1"/>
  <c r="I206"/>
  <c r="I205" s="1"/>
  <c r="G206"/>
  <c r="G205" s="1"/>
  <c r="D206"/>
  <c r="D205" s="1"/>
  <c r="C9"/>
  <c r="P78" i="10" l="1"/>
  <c r="T45" i="15"/>
  <c r="P46" s="1"/>
  <c r="L77" i="10"/>
  <c r="L9" i="15"/>
  <c r="L8" s="1"/>
  <c r="L7" s="1"/>
  <c r="L45" s="1"/>
  <c r="D77" i="10"/>
  <c r="D9" i="15"/>
  <c r="D8" s="1"/>
  <c r="D7" s="1"/>
  <c r="D45" s="1"/>
  <c r="I77" i="10"/>
  <c r="I9" i="15"/>
  <c r="I8" s="1"/>
  <c r="I7" s="1"/>
  <c r="I45" s="1"/>
  <c r="M77" i="10"/>
  <c r="M9" i="15"/>
  <c r="M8" s="1"/>
  <c r="M7" s="1"/>
  <c r="M45" s="1"/>
  <c r="F77" i="10"/>
  <c r="F9" i="15"/>
  <c r="F8" s="1"/>
  <c r="F7" s="1"/>
  <c r="F45" s="1"/>
  <c r="K77" i="10"/>
  <c r="K9" i="15"/>
  <c r="K8" s="1"/>
  <c r="K7" s="1"/>
  <c r="K45" s="1"/>
  <c r="J77" i="10"/>
  <c r="J9" i="15"/>
  <c r="J8" s="1"/>
  <c r="J7" s="1"/>
  <c r="J45" s="1"/>
  <c r="O77" i="10"/>
  <c r="O9" i="15"/>
  <c r="O8" s="1"/>
  <c r="O7" s="1"/>
  <c r="O45" s="1"/>
  <c r="G77" i="10"/>
  <c r="G9" i="15"/>
  <c r="G8" s="1"/>
  <c r="G7" s="1"/>
  <c r="G45" s="1"/>
  <c r="H77" i="10"/>
  <c r="C12"/>
  <c r="C9" i="15" s="1"/>
  <c r="C8" s="1"/>
  <c r="C7" s="1"/>
  <c r="K50" i="8"/>
  <c r="K49" s="1"/>
  <c r="N50"/>
  <c r="N49" s="1"/>
  <c r="G50"/>
  <c r="G49" s="1"/>
  <c r="I50"/>
  <c r="I49" s="1"/>
  <c r="H50"/>
  <c r="H49" s="1"/>
  <c r="L50"/>
  <c r="L49" s="1"/>
  <c r="N34"/>
  <c r="F50"/>
  <c r="F49" s="1"/>
  <c r="M50"/>
  <c r="M49" s="1"/>
  <c r="D50"/>
  <c r="D49" s="1"/>
  <c r="S26"/>
  <c r="R26"/>
  <c r="F23"/>
  <c r="F20" s="1"/>
  <c r="C98" i="2"/>
  <c r="C23" i="8" s="1"/>
  <c r="F56" i="2"/>
  <c r="F19" i="8" s="1"/>
  <c r="G56" i="2"/>
  <c r="G19" i="8" s="1"/>
  <c r="H19"/>
  <c r="K19"/>
  <c r="L19"/>
  <c r="M19"/>
  <c r="N19"/>
  <c r="D48" i="2"/>
  <c r="D16" i="8" s="1"/>
  <c r="F48" i="2"/>
  <c r="F16" i="8" s="1"/>
  <c r="G48" i="2"/>
  <c r="G16" i="8" s="1"/>
  <c r="H48" i="2"/>
  <c r="H16" i="8" s="1"/>
  <c r="I16"/>
  <c r="K48" i="2"/>
  <c r="K16" i="8" s="1"/>
  <c r="L48" i="2"/>
  <c r="L16" i="8" s="1"/>
  <c r="M48" i="2"/>
  <c r="M16" i="8" s="1"/>
  <c r="N48" i="2"/>
  <c r="N16" i="8" s="1"/>
  <c r="D40" i="2"/>
  <c r="D15" i="8" s="1"/>
  <c r="F40" i="2"/>
  <c r="F15" i="8" s="1"/>
  <c r="G40" i="2"/>
  <c r="G15" i="8" s="1"/>
  <c r="H40" i="2"/>
  <c r="H15" i="8" s="1"/>
  <c r="I40" i="2"/>
  <c r="I15" i="8" s="1"/>
  <c r="K40" i="2"/>
  <c r="K15" i="8" s="1"/>
  <c r="L40" i="2"/>
  <c r="L15" i="8" s="1"/>
  <c r="M40" i="2"/>
  <c r="M15" i="8" s="1"/>
  <c r="N40" i="2"/>
  <c r="N15" i="8" s="1"/>
  <c r="D38" i="2"/>
  <c r="D14" i="8" s="1"/>
  <c r="F38" i="2"/>
  <c r="F14" i="8" s="1"/>
  <c r="G38" i="2"/>
  <c r="G14" i="8" s="1"/>
  <c r="H38" i="2"/>
  <c r="H14" i="8" s="1"/>
  <c r="I38" i="2"/>
  <c r="K38"/>
  <c r="K14" i="8" s="1"/>
  <c r="L38" i="2"/>
  <c r="L14" i="8" s="1"/>
  <c r="M38" i="2"/>
  <c r="M14" i="8" s="1"/>
  <c r="N38" i="2"/>
  <c r="N14" i="8" s="1"/>
  <c r="D28" i="2"/>
  <c r="D13" i="8" s="1"/>
  <c r="F28" i="2"/>
  <c r="F13" i="8" s="1"/>
  <c r="G28" i="2"/>
  <c r="G13" i="8" s="1"/>
  <c r="H28" i="2"/>
  <c r="H13" i="8" s="1"/>
  <c r="I28" i="2"/>
  <c r="I13" i="8" s="1"/>
  <c r="K28" i="2"/>
  <c r="L28"/>
  <c r="L13" i="8" s="1"/>
  <c r="M28" i="2"/>
  <c r="M13" i="8" s="1"/>
  <c r="N28" i="2"/>
  <c r="N13" i="8" s="1"/>
  <c r="D21" i="2"/>
  <c r="D12" i="8" s="1"/>
  <c r="F21" i="2"/>
  <c r="F12" i="8" s="1"/>
  <c r="G21" i="2"/>
  <c r="G12" i="8" s="1"/>
  <c r="H21" i="2"/>
  <c r="H12" i="8" s="1"/>
  <c r="I21" i="2"/>
  <c r="I12" i="8" s="1"/>
  <c r="K21" i="2"/>
  <c r="K12" i="8" s="1"/>
  <c r="L21" i="2"/>
  <c r="L12" i="8" s="1"/>
  <c r="M21" i="2"/>
  <c r="M12" i="8" s="1"/>
  <c r="N21" i="2"/>
  <c r="N12" i="8" s="1"/>
  <c r="D16" i="2"/>
  <c r="D11" i="8" s="1"/>
  <c r="F16" i="2"/>
  <c r="F11" i="8" s="1"/>
  <c r="G16" i="2"/>
  <c r="G11" i="8" s="1"/>
  <c r="H16" i="2"/>
  <c r="H11" i="8" s="1"/>
  <c r="I16" i="2"/>
  <c r="I11" i="8" s="1"/>
  <c r="K16" i="2"/>
  <c r="K11" i="8" s="1"/>
  <c r="L16" i="2"/>
  <c r="L11" i="8" s="1"/>
  <c r="M16" i="2"/>
  <c r="M11" i="8" s="1"/>
  <c r="N16" i="2"/>
  <c r="N11" i="8" s="1"/>
  <c r="D13" i="2"/>
  <c r="D10" i="8" s="1"/>
  <c r="F13" i="2"/>
  <c r="F10" i="8" s="1"/>
  <c r="G13" i="2"/>
  <c r="G10" i="8" s="1"/>
  <c r="H13" i="2"/>
  <c r="H10" i="8" s="1"/>
  <c r="I13" i="2"/>
  <c r="I10" i="8" s="1"/>
  <c r="K13" i="2"/>
  <c r="K10" i="8" s="1"/>
  <c r="L13" i="2"/>
  <c r="L10" i="8" s="1"/>
  <c r="M13" i="2"/>
  <c r="M10" i="8" s="1"/>
  <c r="N13" i="2"/>
  <c r="N10" i="8" s="1"/>
  <c r="C46" i="15" l="1"/>
  <c r="C78" i="10"/>
  <c r="K13" i="8"/>
  <c r="K8" i="2"/>
  <c r="K7" s="1"/>
  <c r="I14" i="8"/>
  <c r="I8" s="1"/>
  <c r="I7" s="1"/>
  <c r="I8" i="2"/>
  <c r="I7" s="1"/>
  <c r="K8" i="8"/>
  <c r="K7" s="1"/>
  <c r="D19"/>
  <c r="C56" i="2"/>
  <c r="C19" i="8" s="1"/>
  <c r="D11" i="2"/>
  <c r="D8" s="1"/>
  <c r="F11"/>
  <c r="G11"/>
  <c r="H11"/>
  <c r="L11"/>
  <c r="M11"/>
  <c r="N11"/>
  <c r="N9" i="8" l="1"/>
  <c r="N8" s="1"/>
  <c r="N7" s="1"/>
  <c r="N8" i="2"/>
  <c r="N7" s="1"/>
  <c r="G9" i="8"/>
  <c r="G8" s="1"/>
  <c r="G7" s="1"/>
  <c r="G8" i="2"/>
  <c r="G7" s="1"/>
  <c r="M9" i="8"/>
  <c r="M8" s="1"/>
  <c r="M7" s="1"/>
  <c r="M8" i="2"/>
  <c r="M7" s="1"/>
  <c r="F9" i="8"/>
  <c r="F8" s="1"/>
  <c r="F7" s="1"/>
  <c r="F8" i="2"/>
  <c r="F7" s="1"/>
  <c r="L9" i="8"/>
  <c r="L8" s="1"/>
  <c r="L7" s="1"/>
  <c r="L8" i="2"/>
  <c r="L7" s="1"/>
  <c r="H9" i="8"/>
  <c r="H8" s="1"/>
  <c r="H7" s="1"/>
  <c r="H8" i="2"/>
  <c r="H7" s="1"/>
  <c r="D9" i="8"/>
  <c r="D8" s="1"/>
  <c r="D7" s="1"/>
  <c r="C11" i="2"/>
  <c r="C9" i="8" s="1"/>
  <c r="S19"/>
  <c r="R19"/>
  <c r="D7" i="2"/>
  <c r="M34" i="8"/>
  <c r="L34"/>
  <c r="K34"/>
  <c r="I34"/>
  <c r="I61" s="1"/>
  <c r="H34"/>
  <c r="G34"/>
  <c r="F34"/>
  <c r="D34"/>
  <c r="R9" l="1"/>
  <c r="S9"/>
  <c r="G61"/>
  <c r="H61"/>
  <c r="M61"/>
  <c r="L61"/>
  <c r="D61"/>
  <c r="N61"/>
  <c r="F61"/>
  <c r="K61"/>
  <c r="D79" i="4" l="1"/>
  <c r="G80" i="6" l="1"/>
  <c r="E80"/>
  <c r="G53"/>
  <c r="E53"/>
  <c r="E27"/>
  <c r="H150" i="2" l="1"/>
  <c r="G150"/>
  <c r="H236" l="1"/>
  <c r="G236"/>
  <c r="D117" i="7" l="1"/>
  <c r="D116" s="1"/>
  <c r="D114"/>
  <c r="D113" s="1"/>
  <c r="D108"/>
  <c r="D106"/>
  <c r="D103"/>
  <c r="D102" s="1"/>
  <c r="D99" s="1"/>
  <c r="D95"/>
  <c r="D93"/>
  <c r="D90"/>
  <c r="D88"/>
  <c r="D80"/>
  <c r="D78" s="1"/>
  <c r="D74"/>
  <c r="D72"/>
  <c r="D66"/>
  <c r="D63"/>
  <c r="D56"/>
  <c r="D55" s="1"/>
  <c r="D50"/>
  <c r="D48"/>
  <c r="D39"/>
  <c r="D37"/>
  <c r="D27"/>
  <c r="D20"/>
  <c r="D15"/>
  <c r="D11"/>
  <c r="D9"/>
  <c r="D105" l="1"/>
  <c r="D112"/>
  <c r="D77"/>
  <c r="D71"/>
  <c r="D47"/>
  <c r="D14"/>
  <c r="D4"/>
  <c r="D62"/>
  <c r="D61" s="1"/>
  <c r="D9" i="4"/>
  <c r="D11"/>
  <c r="D3" i="7" l="1"/>
  <c r="D70"/>
  <c r="D119" l="1"/>
  <c r="N80" i="6"/>
  <c r="L80"/>
  <c r="K80"/>
  <c r="J80"/>
  <c r="I80"/>
  <c r="H80"/>
  <c r="D80"/>
  <c r="B80"/>
  <c r="N53"/>
  <c r="L53"/>
  <c r="K53"/>
  <c r="J53"/>
  <c r="I53"/>
  <c r="H53"/>
  <c r="D53"/>
  <c r="N27"/>
  <c r="L27"/>
  <c r="K27"/>
  <c r="J27"/>
  <c r="I27"/>
  <c r="H27"/>
  <c r="D27"/>
  <c r="B27"/>
  <c r="B29" l="1"/>
  <c r="H29"/>
  <c r="B54"/>
  <c r="B28"/>
  <c r="B81"/>
  <c r="A111" i="4"/>
  <c r="D110"/>
  <c r="D109" s="1"/>
  <c r="A110"/>
  <c r="A109"/>
  <c r="A108"/>
  <c r="D107"/>
  <c r="A107"/>
  <c r="A106"/>
  <c r="A105"/>
  <c r="A104"/>
  <c r="D101"/>
  <c r="A102"/>
  <c r="A101"/>
  <c r="A100"/>
  <c r="D99"/>
  <c r="A99"/>
  <c r="A98"/>
  <c r="A97"/>
  <c r="A96"/>
  <c r="A95"/>
  <c r="A94"/>
  <c r="D93"/>
  <c r="D92" s="1"/>
  <c r="D91" s="1"/>
  <c r="A93"/>
  <c r="A92"/>
  <c r="A91"/>
  <c r="A90"/>
  <c r="A89"/>
  <c r="D88"/>
  <c r="D87" s="1"/>
  <c r="D86" s="1"/>
  <c r="A88"/>
  <c r="A87"/>
  <c r="A86"/>
  <c r="A85"/>
  <c r="D84"/>
  <c r="D83" s="1"/>
  <c r="A84"/>
  <c r="A83"/>
  <c r="A82"/>
  <c r="D81"/>
  <c r="A81"/>
  <c r="A80"/>
  <c r="A79"/>
  <c r="A78"/>
  <c r="D77"/>
  <c r="A77"/>
  <c r="A76"/>
  <c r="A75"/>
  <c r="A74"/>
  <c r="A72"/>
  <c r="A71"/>
  <c r="D70"/>
  <c r="A70"/>
  <c r="A69"/>
  <c r="A68"/>
  <c r="D66"/>
  <c r="A67"/>
  <c r="A66"/>
  <c r="A65"/>
  <c r="A64"/>
  <c r="A63"/>
  <c r="A62"/>
  <c r="D61"/>
  <c r="D60" s="1"/>
  <c r="D59" s="1"/>
  <c r="A61"/>
  <c r="A60"/>
  <c r="A59"/>
  <c r="A58"/>
  <c r="D57"/>
  <c r="A57"/>
  <c r="A56"/>
  <c r="A55"/>
  <c r="A53"/>
  <c r="A52"/>
  <c r="D51"/>
  <c r="A51"/>
  <c r="A50"/>
  <c r="A49"/>
  <c r="D48"/>
  <c r="A48"/>
  <c r="A47"/>
  <c r="D46"/>
  <c r="A46"/>
  <c r="A45"/>
  <c r="A44"/>
  <c r="A43"/>
  <c r="A42"/>
  <c r="A41"/>
  <c r="A40"/>
  <c r="D39"/>
  <c r="A39"/>
  <c r="A38"/>
  <c r="D37"/>
  <c r="A37"/>
  <c r="A36"/>
  <c r="D35"/>
  <c r="A35"/>
  <c r="A34"/>
  <c r="D33"/>
  <c r="A33"/>
  <c r="A32"/>
  <c r="A31"/>
  <c r="A30"/>
  <c r="A29"/>
  <c r="A28"/>
  <c r="D27"/>
  <c r="A27"/>
  <c r="A26"/>
  <c r="A25"/>
  <c r="A24"/>
  <c r="A23"/>
  <c r="A22"/>
  <c r="A21"/>
  <c r="A20"/>
  <c r="A19"/>
  <c r="A18"/>
  <c r="A16"/>
  <c r="A15"/>
  <c r="A14"/>
  <c r="A12"/>
  <c r="A9"/>
  <c r="D8"/>
  <c r="A8"/>
  <c r="A7"/>
  <c r="D6"/>
  <c r="D5" s="1"/>
  <c r="A6"/>
  <c r="A5"/>
  <c r="A4"/>
  <c r="A3"/>
  <c r="H12" i="3"/>
  <c r="H22" s="1"/>
  <c r="G12"/>
  <c r="G22" s="1"/>
  <c r="F12"/>
  <c r="F22" s="1"/>
  <c r="P73" i="10"/>
  <c r="P41" i="15" s="1"/>
  <c r="C73" i="10"/>
  <c r="C41" i="15" s="1"/>
  <c r="C58" i="8"/>
  <c r="C227" i="2"/>
  <c r="C226"/>
  <c r="P70" i="10"/>
  <c r="C70"/>
  <c r="C224" i="2"/>
  <c r="C225" s="1"/>
  <c r="C222"/>
  <c r="C221"/>
  <c r="C220"/>
  <c r="C219"/>
  <c r="C218"/>
  <c r="C217"/>
  <c r="P68" i="10"/>
  <c r="P39" i="15" s="1"/>
  <c r="C68" i="10"/>
  <c r="C39" i="15" s="1"/>
  <c r="C215" i="2"/>
  <c r="C66" i="10"/>
  <c r="C212" i="2"/>
  <c r="P65" i="10"/>
  <c r="C65"/>
  <c r="C209" i="2"/>
  <c r="C51" i="8" s="1"/>
  <c r="P61" i="10"/>
  <c r="C61"/>
  <c r="C203" i="2"/>
  <c r="C204" s="1"/>
  <c r="C48" i="8" s="1"/>
  <c r="C201" i="2"/>
  <c r="C200"/>
  <c r="C199"/>
  <c r="C198"/>
  <c r="C196"/>
  <c r="C195"/>
  <c r="C194"/>
  <c r="P58" i="10"/>
  <c r="C58"/>
  <c r="C192" i="2"/>
  <c r="C193" s="1"/>
  <c r="C45" i="8" s="1"/>
  <c r="P57" i="10"/>
  <c r="C57"/>
  <c r="C190" i="2"/>
  <c r="C191" s="1"/>
  <c r="C44" i="8" s="1"/>
  <c r="P53" i="10"/>
  <c r="C53"/>
  <c r="C172" i="2"/>
  <c r="C173" s="1"/>
  <c r="C41" i="8" s="1"/>
  <c r="C170" i="2"/>
  <c r="C168"/>
  <c r="P51" i="10"/>
  <c r="C51"/>
  <c r="C167" i="2"/>
  <c r="C39" i="8" s="1"/>
  <c r="C164" i="2"/>
  <c r="C163"/>
  <c r="P47" i="10"/>
  <c r="C47"/>
  <c r="C158" i="2"/>
  <c r="C36" i="8" s="1"/>
  <c r="C97" i="2"/>
  <c r="C96"/>
  <c r="C95"/>
  <c r="C93"/>
  <c r="C94" s="1"/>
  <c r="C91"/>
  <c r="C92" s="1"/>
  <c r="C51"/>
  <c r="C49"/>
  <c r="C47"/>
  <c r="C45"/>
  <c r="C44"/>
  <c r="C43"/>
  <c r="C42"/>
  <c r="C41"/>
  <c r="P16" i="10"/>
  <c r="C16"/>
  <c r="C39" i="2"/>
  <c r="C40" s="1"/>
  <c r="C15" i="8" s="1"/>
  <c r="C37" i="2"/>
  <c r="C36"/>
  <c r="C35"/>
  <c r="C34"/>
  <c r="C33"/>
  <c r="C32"/>
  <c r="C31"/>
  <c r="C30"/>
  <c r="C29"/>
  <c r="C27"/>
  <c r="C26"/>
  <c r="C25"/>
  <c r="C24"/>
  <c r="C23"/>
  <c r="C22"/>
  <c r="C20"/>
  <c r="C19"/>
  <c r="C18"/>
  <c r="C17"/>
  <c r="C15"/>
  <c r="C14"/>
  <c r="P10" i="10"/>
  <c r="C10"/>
  <c r="C12" i="2"/>
  <c r="C13" s="1"/>
  <c r="C10" i="8" s="1"/>
  <c r="P9" i="10"/>
  <c r="C9"/>
  <c r="C90" i="2" l="1"/>
  <c r="C37" i="15"/>
  <c r="C36" s="1"/>
  <c r="C45" s="1"/>
  <c r="P37"/>
  <c r="P36" s="1"/>
  <c r="J29" i="6"/>
  <c r="D69" i="4"/>
  <c r="D65" s="1"/>
  <c r="C165" i="2"/>
  <c r="C38" i="8" s="1"/>
  <c r="C49" i="10"/>
  <c r="P49"/>
  <c r="D21" i="4"/>
  <c r="P66" i="10"/>
  <c r="C213" i="2"/>
  <c r="C52" i="8" s="1"/>
  <c r="D76" i="4"/>
  <c r="D75" s="1"/>
  <c r="D106"/>
  <c r="D105" s="1"/>
  <c r="C216" i="2"/>
  <c r="C53" i="8" s="1"/>
  <c r="C21"/>
  <c r="C22"/>
  <c r="S22" s="1"/>
  <c r="D96" i="4"/>
  <c r="D95" s="1"/>
  <c r="D90" s="1"/>
  <c r="C59" i="10"/>
  <c r="C69"/>
  <c r="D14" i="4"/>
  <c r="P52" i="10"/>
  <c r="P60"/>
  <c r="P71"/>
  <c r="D50" i="4"/>
  <c r="R36" i="8"/>
  <c r="S36"/>
  <c r="R41"/>
  <c r="S41"/>
  <c r="R45"/>
  <c r="S45"/>
  <c r="S48"/>
  <c r="R48"/>
  <c r="R51"/>
  <c r="S51"/>
  <c r="R58"/>
  <c r="S58"/>
  <c r="C11" i="10"/>
  <c r="P13"/>
  <c r="P14"/>
  <c r="P15"/>
  <c r="P17"/>
  <c r="R39" i="8"/>
  <c r="S39"/>
  <c r="S44"/>
  <c r="R44"/>
  <c r="C55"/>
  <c r="S10"/>
  <c r="R10"/>
  <c r="P11" i="10"/>
  <c r="C13"/>
  <c r="C14"/>
  <c r="C15"/>
  <c r="S15" i="8"/>
  <c r="R15"/>
  <c r="C17" i="10"/>
  <c r="C197" i="2"/>
  <c r="C46" i="8" s="1"/>
  <c r="C228" i="2"/>
  <c r="C223"/>
  <c r="C202"/>
  <c r="C171"/>
  <c r="C21"/>
  <c r="C12" i="8" s="1"/>
  <c r="C28" i="2"/>
  <c r="C13" i="8" s="1"/>
  <c r="C38" i="2"/>
  <c r="C48"/>
  <c r="C16" i="8" s="1"/>
  <c r="C16" i="2"/>
  <c r="C11" i="8" s="1"/>
  <c r="L150" i="2"/>
  <c r="F150"/>
  <c r="N150"/>
  <c r="N236" s="1"/>
  <c r="K150"/>
  <c r="D150"/>
  <c r="I150"/>
  <c r="M150"/>
  <c r="D32" i="4"/>
  <c r="D42"/>
  <c r="C8" i="2" l="1"/>
  <c r="C7" s="1"/>
  <c r="P18" i="10"/>
  <c r="P10" i="15" s="1"/>
  <c r="P8" s="1"/>
  <c r="P7" s="1"/>
  <c r="P45" s="1"/>
  <c r="D4" i="4"/>
  <c r="C40" i="8"/>
  <c r="C35" s="1"/>
  <c r="C157" i="2"/>
  <c r="E3" i="4"/>
  <c r="E112" s="1"/>
  <c r="R52" i="8"/>
  <c r="S52"/>
  <c r="C20"/>
  <c r="C14"/>
  <c r="S14" s="1"/>
  <c r="L236" i="2"/>
  <c r="R53" i="8"/>
  <c r="S53"/>
  <c r="D236" i="2"/>
  <c r="R22" i="8"/>
  <c r="C60" i="10"/>
  <c r="C56" s="1"/>
  <c r="C52"/>
  <c r="D41" i="4"/>
  <c r="P69" i="10"/>
  <c r="P59"/>
  <c r="P56" s="1"/>
  <c r="S23" i="8"/>
  <c r="R23"/>
  <c r="C71" i="10"/>
  <c r="S38" i="8"/>
  <c r="R38"/>
  <c r="C189" i="2"/>
  <c r="C47" i="8"/>
  <c r="C43" s="1"/>
  <c r="C56"/>
  <c r="R55"/>
  <c r="S55"/>
  <c r="C206" i="2"/>
  <c r="C205" s="1"/>
  <c r="C54" i="8"/>
  <c r="S46"/>
  <c r="R46"/>
  <c r="S21"/>
  <c r="R21"/>
  <c r="S17"/>
  <c r="R17"/>
  <c r="S12"/>
  <c r="R12"/>
  <c r="S11"/>
  <c r="R11"/>
  <c r="S16"/>
  <c r="R16"/>
  <c r="S13"/>
  <c r="R13"/>
  <c r="F236" i="2"/>
  <c r="K236"/>
  <c r="M236"/>
  <c r="I236"/>
  <c r="E239" l="1"/>
  <c r="C238"/>
  <c r="C240" s="1"/>
  <c r="D3" i="4"/>
  <c r="D112" s="1"/>
  <c r="D115" s="1"/>
  <c r="C150" i="2"/>
  <c r="R40" i="8"/>
  <c r="R35" s="1"/>
  <c r="S40"/>
  <c r="C50"/>
  <c r="C49" s="1"/>
  <c r="C8"/>
  <c r="R20"/>
  <c r="R14"/>
  <c r="R8" s="1"/>
  <c r="S56"/>
  <c r="R56"/>
  <c r="R47"/>
  <c r="R43" s="1"/>
  <c r="S47"/>
  <c r="S35"/>
  <c r="S43"/>
  <c r="S54"/>
  <c r="R54"/>
  <c r="S8" l="1"/>
  <c r="C7"/>
  <c r="R7"/>
  <c r="C236" i="2"/>
  <c r="R50" i="8"/>
  <c r="R49" s="1"/>
  <c r="P77" i="10"/>
  <c r="C34" i="8"/>
  <c r="R34"/>
  <c r="S50"/>
  <c r="S34" l="1"/>
  <c r="S27" l="1"/>
  <c r="S20" l="1"/>
  <c r="S7" l="1"/>
  <c r="C77" i="10" l="1"/>
  <c r="R61" i="8"/>
  <c r="C61" l="1"/>
  <c r="S61" s="1"/>
  <c r="S49"/>
</calcChain>
</file>

<file path=xl/sharedStrings.xml><?xml version="1.0" encoding="utf-8"?>
<sst xmlns="http://schemas.openxmlformats.org/spreadsheetml/2006/main" count="1601" uniqueCount="475">
  <si>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</si>
  <si>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</si>
  <si>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</si>
  <si>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</si>
  <si>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</si>
  <si>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</si>
  <si>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</si>
  <si>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</si>
  <si>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</si>
  <si>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</si>
  <si>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</si>
  <si>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</si>
  <si>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</si>
  <si>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</si>
  <si>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</si>
  <si>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</si>
  <si>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</si>
  <si>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</si>
  <si>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</si>
  <si>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</si>
  <si>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</si>
  <si>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</si>
  <si>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</si>
  <si>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</si>
  <si>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</si>
  <si>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</si>
  <si>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</si>
  <si>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</si>
  <si>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</si>
  <si>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</si>
  <si>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</si>
  <si>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</si>
  <si>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</si>
  <si>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</si>
  <si>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</si>
  <si>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</si>
  <si>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</si>
  <si>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</si>
  <si>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</si>
  <si>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</si>
  <si>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</si>
  <si>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</si>
  <si>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</si>
  <si>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</si>
  <si>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</si>
  <si>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</si>
  <si>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</si>
  <si>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</si>
  <si>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</si>
  <si>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</si>
  <si>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</si>
  <si>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</si>
  <si>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</si>
  <si>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</si>
  <si>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</si>
  <si>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</si>
  <si>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</si>
  <si>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</si>
  <si>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</si>
  <si>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</si>
  <si>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</si>
  <si>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</si>
  <si>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</si>
  <si>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</si>
  <si>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</si>
  <si>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</si>
  <si>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Materijal i sirovine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</si>
  <si>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</si>
  <si>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</si>
  <si>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</si>
  <si>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</si>
  <si>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</si>
  <si>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</si>
  <si>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</si>
  <si>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</si>
  <si>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</si>
  <si>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</si>
  <si>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</si>
  <si>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</si>
  <si>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</si>
  <si>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</si>
  <si>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</si>
  <si>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</si>
  <si>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</si>
  <si>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</si>
  <si>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</si>
  <si>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</si>
  <si>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</si>
  <si>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</si>
  <si>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</si>
  <si>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</si>
  <si>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</si>
  <si>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</si>
  <si>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</si>
  <si>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</si>
  <si>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</si>
  <si>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</si>
  <si>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</si>
  <si>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</si>
  <si>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</si>
  <si>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</si>
  <si>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</si>
  <si>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</si>
  <si>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</si>
  <si>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</si>
  <si>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</si>
  <si>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</si>
  <si>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</si>
  <si>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</si>
  <si>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</si>
  <si>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</si>
  <si>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</si>
  <si>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</si>
  <si>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</si>
  <si>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</si>
  <si>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</si>
  <si>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</si>
  <si>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</si>
  <si>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</si>
  <si>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</si>
  <si>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</si>
  <si>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</si>
  <si>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</si>
  <si>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</si>
  <si>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</si>
  <si>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</si>
  <si>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</si>
  <si>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</si>
  <si>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</si>
  <si>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</si>
  <si>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</si>
  <si>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</si>
  <si>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</si>
  <si>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</si>
  <si>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</si>
  <si>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</si>
  <si>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</si>
  <si>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</si>
  <si>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</si>
  <si>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</si>
  <si>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</si>
  <si>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</si>
  <si>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</si>
  <si>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</si>
  <si>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</si>
  <si>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</si>
  <si>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</si>
  <si>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</si>
  <si>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</si>
  <si>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</si>
  <si>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</si>
  <si>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</si>
  <si>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</si>
  <si>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</si>
  <si>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</si>
  <si>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</si>
  <si>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</si>
  <si>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</si>
  <si>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</si>
  <si>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</si>
  <si>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</si>
  <si>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</si>
  <si>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</si>
  <si>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</si>
  <si>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</si>
  <si>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</si>
  <si>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</si>
  <si>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</si>
  <si>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</si>
  <si>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</si>
  <si>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</si>
  <si>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</si>
  <si>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</si>
  <si>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</si>
  <si>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</si>
  <si>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</si>
  <si>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</si>
  <si>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</si>
  <si>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</si>
  <si>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</si>
  <si>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</si>
  <si>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</si>
  <si>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</si>
  <si>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</si>
  <si>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</si>
  <si>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</si>
  <si>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</si>
  <si>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</si>
  <si>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</si>
  <si>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</si>
  <si>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</si>
  <si>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</si>
  <si>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</si>
  <si>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</si>
  <si>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</si>
  <si>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</si>
  <si>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</si>
  <si>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</si>
  <si>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</si>
  <si>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</si>
  <si>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</si>
  <si>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</si>
  <si>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</si>
  <si>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</si>
  <si>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</si>
  <si>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</si>
  <si>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</si>
  <si>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</si>
  <si>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</si>
  <si>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</si>
  <si>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</si>
  <si>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</si>
  <si>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</si>
  <si>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</si>
  <si>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</si>
  <si>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</si>
  <si>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</si>
  <si>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</si>
  <si>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</si>
  <si>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</si>
  <si>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</si>
  <si>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</si>
  <si>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</si>
  <si>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</si>
  <si>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</si>
  <si>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</si>
  <si>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</si>
  <si>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</si>
  <si>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</si>
  <si>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</si>
  <si>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</si>
  <si>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</si>
  <si>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</si>
  <si>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</si>
  <si>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</si>
  <si>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</si>
  <si>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</si>
  <si>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</si>
  <si>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</si>
  <si>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</si>
  <si>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</si>
  <si>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</si>
  <si>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</si>
  <si>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</si>
  <si>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</si>
  <si>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</si>
  <si>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</si>
  <si>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</si>
  <si>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</si>
  <si>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</si>
  <si>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</si>
  <si>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</si>
  <si>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</si>
  <si>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</si>
  <si>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</si>
  <si>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</si>
  <si>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</si>
  <si>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</si>
  <si>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</si>
  <si>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</si>
  <si>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</si>
  <si>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</si>
  <si>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</si>
  <si>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</si>
  <si>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</si>
  <si>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</si>
  <si>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</si>
  <si>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</si>
  <si>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</si>
  <si>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</si>
  <si>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</si>
  <si>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</si>
  <si>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</si>
  <si>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</si>
  <si>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</si>
  <si>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</si>
  <si>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</si>
  <si>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</si>
  <si>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</si>
  <si>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</si>
  <si>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</si>
  <si>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</si>
  <si>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</si>
  <si>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</si>
  <si>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</si>
  <si>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</si>
  <si>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</si>
  <si>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</si>
  <si>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</si>
  <si>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</si>
  <si>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</si>
  <si>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</si>
  <si>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</si>
  <si>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</si>
  <si>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</si>
  <si>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</si>
  <si>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</si>
  <si>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</si>
  <si>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</si>
  <si>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</si>
  <si>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</si>
  <si>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</si>
  <si>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</si>
  <si>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</si>
  <si>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</si>
  <si>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</si>
  <si>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</si>
  <si>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</si>
  <si>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</si>
  <si>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</si>
  <si>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</si>
  <si>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</si>
  <si>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</si>
  <si>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</si>
  <si>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</si>
  <si>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</si>
  <si>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</si>
  <si>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</si>
  <si>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</si>
  <si>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</si>
  <si>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</si>
  <si>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</si>
  <si>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</si>
  <si>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</si>
  <si>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</si>
  <si>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</si>
  <si>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</si>
  <si>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</si>
  <si>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</si>
  <si>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</si>
  <si>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</si>
  <si>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</si>
  <si>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</si>
  <si>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</si>
  <si>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</si>
  <si>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</si>
  <si>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</si>
  <si>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</si>
  <si>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</si>
  <si>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</si>
  <si>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</si>
  <si>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</si>
  <si>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</si>
  <si>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</si>
  <si>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</si>
  <si>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</si>
  <si>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</si>
  <si>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</si>
  <si>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</si>
  <si>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</si>
  <si>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</si>
  <si>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</si>
  <si>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</si>
  <si>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</si>
  <si>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</si>
  <si>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</si>
  <si>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</si>
  <si>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</si>
  <si>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</si>
  <si>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</si>
  <si>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</si>
  <si>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</si>
  <si>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</si>
  <si>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</si>
  <si>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</si>
  <si>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</si>
  <si>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</si>
  <si>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</si>
  <si>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</si>
  <si>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</si>
  <si>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</si>
  <si>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</si>
  <si>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</si>
  <si>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</si>
  <si>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</si>
  <si>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</si>
  <si>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</si>
  <si>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</si>
  <si>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</si>
  <si>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</si>
  <si>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</si>
  <si>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</si>
  <si>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</si>
  <si>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</si>
  <si>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</si>
  <si>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</si>
  <si>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</si>
  <si>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</si>
  <si>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</si>
  <si>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</si>
  <si>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</si>
  <si>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</si>
  <si>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</si>
  <si>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</si>
  <si>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</si>
  <si>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</si>
  <si>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</si>
  <si>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</si>
  <si>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</si>
  <si>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</si>
  <si>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</si>
  <si>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</si>
  <si>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</si>
  <si>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</si>
  <si>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</si>
  <si>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</si>
  <si>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</si>
  <si>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</si>
  <si>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</si>
  <si>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</si>
  <si>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</si>
  <si>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</si>
  <si>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</si>
  <si>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2020.</t>
  </si>
  <si>
    <t>Ukupno prihodi i primici za 2020.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</si>
  <si>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</si>
  <si>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</si>
  <si>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</si>
  <si>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</si>
  <si>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</si>
  <si>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</si>
  <si>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</si>
  <si>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PROJEKCIJA PLANA ZA 2021.</t>
  </si>
  <si>
    <t>Plan 2021.</t>
  </si>
  <si>
    <t>4452 - DEC</t>
  </si>
  <si>
    <t>417 - PGŽ višak</t>
  </si>
  <si>
    <t>Ukupno prihodi i primici za 2021.</t>
  </si>
  <si>
    <t>Specijalizacije -EU projekti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</si>
  <si>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</si>
  <si>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</si>
  <si>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</si>
  <si>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</si>
  <si>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</si>
  <si>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92211 - izv 321</t>
  </si>
  <si>
    <t>92221- izv 521</t>
  </si>
  <si>
    <t>VIŠAK/MANJAK IZ PRETHODNE(IH) GODINE KOJI ĆE SE POKRITI/RASPOREDITI izvor 321</t>
  </si>
  <si>
    <t>VIŠAK/MANJAK IZ PRETHODNE(IH) GODINE KOJI ĆE SE POKRITI/RASPOREDITI izvor 521</t>
  </si>
  <si>
    <t>922 izvor 321</t>
  </si>
  <si>
    <t>922 izvor 521</t>
  </si>
  <si>
    <t>Kapitalne donacije od trgovaćkih društava</t>
  </si>
  <si>
    <t>Kapitalne donacije od fizičkih osoba</t>
  </si>
  <si>
    <t>417 -  višak zdrav.usta.</t>
  </si>
  <si>
    <t>417- viška.zdrv</t>
  </si>
  <si>
    <t>Službena radna i zaštitna odjeća i obuća</t>
  </si>
  <si>
    <t>418 - prenesena</t>
  </si>
  <si>
    <t>418-- prenesena</t>
  </si>
  <si>
    <t>481 - prenesena</t>
  </si>
  <si>
    <t>Prijedlog plana 
za 2020.</t>
  </si>
  <si>
    <t>Projekcija plana
za 2021.</t>
  </si>
  <si>
    <t>Projekcija plana 
za 2022.</t>
  </si>
  <si>
    <t>FINANCIJSKI PLAN (proračunski korisnik)  ZA 2020.                                                                                                                                      PROJEKCIJA PLANA ZA  2021. I 2022. GODINU</t>
  </si>
  <si>
    <t>Projekcija plana 
za 2022</t>
  </si>
  <si>
    <t>PLAN 2020.</t>
  </si>
  <si>
    <t>PLAN 2021.</t>
  </si>
  <si>
    <t xml:space="preserve"> PLAN 2020.</t>
  </si>
  <si>
    <t>PROJEKCIJA PLANA ZA 2022.</t>
  </si>
  <si>
    <t>Višak 2019.</t>
  </si>
  <si>
    <t>Plan 2022.</t>
  </si>
  <si>
    <t>PLAN 2022.</t>
  </si>
  <si>
    <t>Plan 2019.</t>
  </si>
  <si>
    <t>Razlika  Financijskog plan 2020  - R 4 Financijski plana 2019.</t>
  </si>
  <si>
    <t>Ukupno prihodi i primici za 2022.</t>
  </si>
  <si>
    <t xml:space="preserve">111 - PGŽ </t>
  </si>
  <si>
    <t>415-PGZ konc.</t>
  </si>
  <si>
    <t>415-PGZ konc</t>
  </si>
  <si>
    <t>415-PGŽ kon</t>
  </si>
  <si>
    <t>417- višak zdrav.</t>
  </si>
  <si>
    <t>417 - višak zdrav.</t>
  </si>
  <si>
    <t xml:space="preserve">415-PGZ  </t>
  </si>
  <si>
    <t xml:space="preserve">415-PGŽ </t>
  </si>
  <si>
    <t>415-PGZ kon</t>
  </si>
  <si>
    <t>415- konc</t>
  </si>
  <si>
    <t>415-kon</t>
  </si>
  <si>
    <t>,</t>
  </si>
  <si>
    <t>Višak 2019</t>
  </si>
</sst>
</file>

<file path=xl/styles.xml><?xml version="1.0" encoding="utf-8"?>
<styleSheet xmlns="http://schemas.openxmlformats.org/spreadsheetml/2006/main">
  <fonts count="113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000000"/>
      <name val="MS Sans Serif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609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0" fontId="36" fillId="0" borderId="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left" wrapText="1"/>
    </xf>
    <xf numFmtId="1" fontId="35" fillId="0" borderId="13" xfId="0" applyNumberFormat="1" applyFont="1" applyBorder="1" applyAlignment="1">
      <alignment wrapText="1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7" xfId="0" applyNumberFormat="1" applyFont="1" applyBorder="1" applyAlignment="1">
      <alignment horizontal="left" wrapText="1"/>
    </xf>
    <xf numFmtId="0" fontId="35" fillId="0" borderId="8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26" fillId="0" borderId="0" xfId="2" applyFont="1"/>
    <xf numFmtId="0" fontId="41" fillId="0" borderId="0" xfId="2" applyFont="1"/>
    <xf numFmtId="0" fontId="40" fillId="0" borderId="0" xfId="2" applyFont="1" applyAlignment="1">
      <alignment horizontal="left" wrapText="1"/>
    </xf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0" fontId="12" fillId="11" borderId="19" xfId="2" applyFont="1" applyFill="1" applyBorder="1" applyAlignment="1">
      <alignment horizontal="left"/>
    </xf>
    <xf numFmtId="0" fontId="3" fillId="11" borderId="20" xfId="2" applyFont="1" applyFill="1" applyBorder="1"/>
    <xf numFmtId="3" fontId="25" fillId="0" borderId="12" xfId="2" applyNumberFormat="1" applyFont="1" applyBorder="1" applyAlignment="1">
      <alignment horizontal="right" wrapText="1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2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left" wrapText="1"/>
    </xf>
    <xf numFmtId="1" fontId="52" fillId="0" borderId="13" xfId="0" applyNumberFormat="1" applyFont="1" applyBorder="1" applyAlignment="1">
      <alignment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1" fontId="52" fillId="0" borderId="7" xfId="0" applyNumberFormat="1" applyFont="1" applyBorder="1" applyAlignment="1">
      <alignment horizontal="left" wrapText="1"/>
    </xf>
    <xf numFmtId="0" fontId="52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" fontId="52" fillId="0" borderId="1" xfId="0" applyNumberFormat="1" applyFont="1" applyBorder="1" applyAlignment="1">
      <alignment horizontal="left" wrapText="1"/>
    </xf>
    <xf numFmtId="0" fontId="30" fillId="0" borderId="3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 applyAlignment="1">
      <alignment horizontal="center" vertical="center"/>
    </xf>
    <xf numFmtId="0" fontId="56" fillId="0" borderId="0" xfId="0" applyFont="1"/>
    <xf numFmtId="0" fontId="57" fillId="2" borderId="2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16" xfId="0" applyFont="1" applyBorder="1" applyAlignment="1">
      <alignment horizontal="center"/>
    </xf>
    <xf numFmtId="0" fontId="56" fillId="0" borderId="5" xfId="0" applyFont="1" applyBorder="1" applyAlignment="1">
      <alignment wrapText="1"/>
    </xf>
    <xf numFmtId="0" fontId="56" fillId="0" borderId="5" xfId="0" applyFont="1" applyBorder="1"/>
    <xf numFmtId="0" fontId="58" fillId="0" borderId="5" xfId="0" applyFont="1" applyBorder="1" applyAlignment="1">
      <alignment horizontal="center"/>
    </xf>
    <xf numFmtId="0" fontId="58" fillId="0" borderId="5" xfId="0" applyFont="1" applyBorder="1"/>
    <xf numFmtId="0" fontId="58" fillId="0" borderId="17" xfId="0" applyFont="1" applyBorder="1"/>
    <xf numFmtId="0" fontId="58" fillId="0" borderId="17" xfId="0" applyFont="1" applyBorder="1" applyAlignment="1">
      <alignment horizontal="center"/>
    </xf>
    <xf numFmtId="0" fontId="59" fillId="0" borderId="17" xfId="0" applyFont="1" applyBorder="1" applyAlignment="1">
      <alignment wrapText="1"/>
    </xf>
    <xf numFmtId="0" fontId="58" fillId="0" borderId="12" xfId="0" applyFont="1" applyBorder="1" applyAlignment="1">
      <alignment horizontal="center"/>
    </xf>
    <xf numFmtId="0" fontId="56" fillId="0" borderId="12" xfId="0" applyFont="1" applyBorder="1" applyAlignment="1">
      <alignment wrapText="1"/>
    </xf>
    <xf numFmtId="0" fontId="56" fillId="0" borderId="12" xfId="0" applyFont="1" applyBorder="1"/>
    <xf numFmtId="0" fontId="58" fillId="6" borderId="12" xfId="0" applyFont="1" applyFill="1" applyBorder="1" applyAlignment="1">
      <alignment horizontal="center"/>
    </xf>
    <xf numFmtId="0" fontId="58" fillId="6" borderId="12" xfId="0" applyFont="1" applyFill="1" applyBorder="1" applyAlignment="1">
      <alignment wrapText="1"/>
    </xf>
    <xf numFmtId="4" fontId="58" fillId="6" borderId="12" xfId="0" applyNumberFormat="1" applyFont="1" applyFill="1" applyBorder="1"/>
    <xf numFmtId="3" fontId="58" fillId="6" borderId="12" xfId="0" applyNumberFormat="1" applyFont="1" applyFill="1" applyBorder="1"/>
    <xf numFmtId="4" fontId="60" fillId="12" borderId="12" xfId="0" applyNumberFormat="1" applyFont="1" applyFill="1" applyBorder="1"/>
    <xf numFmtId="0" fontId="58" fillId="7" borderId="12" xfId="0" applyFont="1" applyFill="1" applyBorder="1" applyAlignment="1">
      <alignment horizontal="center"/>
    </xf>
    <xf numFmtId="0" fontId="58" fillId="7" borderId="12" xfId="0" applyFont="1" applyFill="1" applyBorder="1" applyAlignment="1">
      <alignment wrapText="1"/>
    </xf>
    <xf numFmtId="4" fontId="58" fillId="7" borderId="12" xfId="0" applyNumberFormat="1" applyFont="1" applyFill="1" applyBorder="1"/>
    <xf numFmtId="3" fontId="58" fillId="7" borderId="12" xfId="0" applyNumberFormat="1" applyFont="1" applyFill="1" applyBorder="1"/>
    <xf numFmtId="0" fontId="56" fillId="0" borderId="12" xfId="0" applyFont="1" applyBorder="1" applyAlignment="1">
      <alignment horizontal="center"/>
    </xf>
    <xf numFmtId="4" fontId="56" fillId="0" borderId="12" xfId="0" applyNumberFormat="1" applyFont="1" applyBorder="1"/>
    <xf numFmtId="3" fontId="56" fillId="0" borderId="12" xfId="0" applyNumberFormat="1" applyFont="1" applyBorder="1"/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 wrapText="1"/>
    </xf>
    <xf numFmtId="4" fontId="60" fillId="0" borderId="12" xfId="0" applyNumberFormat="1" applyFont="1" applyBorder="1"/>
    <xf numFmtId="4" fontId="61" fillId="0" borderId="12" xfId="0" applyNumberFormat="1" applyFont="1" applyBorder="1"/>
    <xf numFmtId="3" fontId="61" fillId="0" borderId="12" xfId="0" applyNumberFormat="1" applyFont="1" applyBorder="1"/>
    <xf numFmtId="4" fontId="56" fillId="6" borderId="12" xfId="0" applyNumberFormat="1" applyFont="1" applyFill="1" applyBorder="1"/>
    <xf numFmtId="0" fontId="56" fillId="0" borderId="18" xfId="0" applyFont="1" applyBorder="1" applyAlignment="1">
      <alignment horizontal="center"/>
    </xf>
    <xf numFmtId="0" fontId="56" fillId="0" borderId="18" xfId="0" applyFont="1" applyBorder="1" applyAlignment="1">
      <alignment wrapText="1"/>
    </xf>
    <xf numFmtId="4" fontId="56" fillId="0" borderId="18" xfId="0" applyNumberFormat="1" applyFont="1" applyBorder="1"/>
    <xf numFmtId="3" fontId="56" fillId="0" borderId="18" xfId="0" applyNumberFormat="1" applyFont="1" applyBorder="1"/>
    <xf numFmtId="0" fontId="58" fillId="0" borderId="14" xfId="0" applyFont="1" applyBorder="1" applyAlignment="1">
      <alignment horizontal="center"/>
    </xf>
    <xf numFmtId="0" fontId="58" fillId="0" borderId="5" xfId="0" applyFont="1" applyBorder="1" applyAlignment="1">
      <alignment wrapText="1"/>
    </xf>
    <xf numFmtId="4" fontId="56" fillId="0" borderId="5" xfId="0" applyNumberFormat="1" applyFont="1" applyBorder="1"/>
    <xf numFmtId="14" fontId="62" fillId="0" borderId="0" xfId="0" applyNumberFormat="1" applyFont="1" applyAlignment="1">
      <alignment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62" fillId="0" borderId="0" xfId="0" applyFont="1"/>
    <xf numFmtId="0" fontId="64" fillId="0" borderId="0" xfId="0" applyFont="1"/>
    <xf numFmtId="0" fontId="65" fillId="0" borderId="0" xfId="1" applyFont="1" applyAlignment="1">
      <alignment horizontal="left" indent="1"/>
    </xf>
    <xf numFmtId="0" fontId="66" fillId="9" borderId="27" xfId="1" applyFont="1" applyFill="1" applyBorder="1" applyAlignment="1">
      <alignment wrapText="1"/>
    </xf>
    <xf numFmtId="4" fontId="66" fillId="9" borderId="27" xfId="1" applyNumberFormat="1" applyFont="1" applyFill="1" applyBorder="1" applyAlignment="1">
      <alignment horizontal="right" wrapText="1"/>
    </xf>
    <xf numFmtId="0" fontId="67" fillId="9" borderId="27" xfId="1" applyFont="1" applyFill="1" applyBorder="1" applyAlignment="1">
      <alignment wrapText="1"/>
    </xf>
    <xf numFmtId="4" fontId="68" fillId="9" borderId="27" xfId="1" applyNumberFormat="1" applyFont="1" applyFill="1" applyBorder="1" applyAlignment="1">
      <alignment horizontal="right" wrapText="1"/>
    </xf>
    <xf numFmtId="0" fontId="69" fillId="9" borderId="27" xfId="1" applyFont="1" applyFill="1" applyBorder="1" applyAlignment="1">
      <alignment wrapText="1"/>
    </xf>
    <xf numFmtId="4" fontId="70" fillId="9" borderId="27" xfId="1" applyNumberFormat="1" applyFont="1" applyFill="1" applyBorder="1" applyAlignment="1">
      <alignment horizontal="right" wrapText="1"/>
    </xf>
    <xf numFmtId="0" fontId="67" fillId="9" borderId="27" xfId="1" applyFont="1" applyFill="1" applyBorder="1" applyAlignment="1">
      <alignment horizontal="left" wrapText="1"/>
    </xf>
    <xf numFmtId="0" fontId="69" fillId="9" borderId="27" xfId="1" applyFont="1" applyFill="1" applyBorder="1" applyAlignment="1">
      <alignment horizontal="left" wrapText="1"/>
    </xf>
    <xf numFmtId="0" fontId="66" fillId="9" borderId="27" xfId="1" applyFont="1" applyFill="1" applyBorder="1" applyAlignment="1">
      <alignment horizontal="left" wrapText="1"/>
    </xf>
    <xf numFmtId="4" fontId="71" fillId="0" borderId="0" xfId="0" applyNumberFormat="1" applyFont="1"/>
    <xf numFmtId="0" fontId="73" fillId="0" borderId="0" xfId="0" applyFont="1"/>
    <xf numFmtId="0" fontId="72" fillId="0" borderId="0" xfId="0" applyFont="1" applyAlignment="1">
      <alignment horizontal="center" vertical="center"/>
    </xf>
    <xf numFmtId="0" fontId="74" fillId="0" borderId="0" xfId="0" applyFont="1"/>
    <xf numFmtId="0" fontId="75" fillId="2" borderId="2" xfId="0" applyFont="1" applyFill="1" applyBorder="1" applyAlignment="1">
      <alignment horizontal="center" vertical="center" wrapText="1"/>
    </xf>
    <xf numFmtId="0" fontId="75" fillId="2" borderId="15" xfId="0" applyFont="1" applyFill="1" applyBorder="1" applyAlignment="1">
      <alignment horizontal="center" vertical="center" wrapText="1"/>
    </xf>
    <xf numFmtId="0" fontId="75" fillId="4" borderId="5" xfId="0" applyFont="1" applyFill="1" applyBorder="1" applyAlignment="1">
      <alignment horizontal="center" vertical="center" wrapText="1"/>
    </xf>
    <xf numFmtId="0" fontId="75" fillId="5" borderId="5" xfId="0" applyFont="1" applyFill="1" applyBorder="1" applyAlignment="1">
      <alignment horizontal="center" vertical="center" wrapText="1"/>
    </xf>
    <xf numFmtId="0" fontId="75" fillId="5" borderId="6" xfId="0" applyFont="1" applyFill="1" applyBorder="1" applyAlignment="1">
      <alignment horizontal="center" vertical="center" wrapText="1"/>
    </xf>
    <xf numFmtId="0" fontId="76" fillId="0" borderId="0" xfId="0" applyFont="1"/>
    <xf numFmtId="0" fontId="76" fillId="0" borderId="16" xfId="0" applyFont="1" applyBorder="1" applyAlignment="1">
      <alignment horizontal="center"/>
    </xf>
    <xf numFmtId="0" fontId="74" fillId="0" borderId="5" xfId="0" applyFont="1" applyBorder="1" applyAlignment="1">
      <alignment wrapText="1"/>
    </xf>
    <xf numFmtId="0" fontId="74" fillId="0" borderId="5" xfId="0" applyFont="1" applyBorder="1"/>
    <xf numFmtId="0" fontId="76" fillId="0" borderId="5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wrapText="1"/>
    </xf>
    <xf numFmtId="0" fontId="76" fillId="0" borderId="5" xfId="0" applyFont="1" applyBorder="1" applyAlignment="1">
      <alignment horizontal="center"/>
    </xf>
    <xf numFmtId="0" fontId="76" fillId="0" borderId="5" xfId="0" applyFont="1" applyBorder="1"/>
    <xf numFmtId="0" fontId="76" fillId="0" borderId="17" xfId="0" applyFont="1" applyBorder="1" applyAlignment="1">
      <alignment horizontal="center"/>
    </xf>
    <xf numFmtId="0" fontId="77" fillId="0" borderId="17" xfId="0" applyFont="1" applyBorder="1" applyAlignment="1">
      <alignment wrapText="1"/>
    </xf>
    <xf numFmtId="0" fontId="76" fillId="0" borderId="17" xfId="0" applyFont="1" applyBorder="1"/>
    <xf numFmtId="0" fontId="76" fillId="0" borderId="12" xfId="0" applyFont="1" applyBorder="1" applyAlignment="1">
      <alignment horizontal="center"/>
    </xf>
    <xf numFmtId="0" fontId="74" fillId="0" borderId="12" xfId="0" applyFont="1" applyBorder="1" applyAlignment="1">
      <alignment wrapText="1"/>
    </xf>
    <xf numFmtId="0" fontId="74" fillId="0" borderId="12" xfId="0" applyFont="1" applyBorder="1"/>
    <xf numFmtId="0" fontId="76" fillId="6" borderId="12" xfId="0" applyFont="1" applyFill="1" applyBorder="1" applyAlignment="1">
      <alignment horizontal="center"/>
    </xf>
    <xf numFmtId="0" fontId="76" fillId="6" borderId="12" xfId="0" applyFont="1" applyFill="1" applyBorder="1" applyAlignment="1">
      <alignment wrapText="1"/>
    </xf>
    <xf numFmtId="4" fontId="76" fillId="6" borderId="12" xfId="0" applyNumberFormat="1" applyFont="1" applyFill="1" applyBorder="1"/>
    <xf numFmtId="0" fontId="76" fillId="7" borderId="12" xfId="0" applyFont="1" applyFill="1" applyBorder="1" applyAlignment="1">
      <alignment horizontal="center"/>
    </xf>
    <xf numFmtId="0" fontId="76" fillId="7" borderId="12" xfId="0" applyFont="1" applyFill="1" applyBorder="1" applyAlignment="1">
      <alignment wrapText="1"/>
    </xf>
    <xf numFmtId="4" fontId="76" fillId="7" borderId="12" xfId="0" applyNumberFormat="1" applyFont="1" applyFill="1" applyBorder="1"/>
    <xf numFmtId="0" fontId="74" fillId="0" borderId="12" xfId="0" applyFont="1" applyBorder="1" applyAlignment="1">
      <alignment horizontal="center"/>
    </xf>
    <xf numFmtId="4" fontId="74" fillId="0" borderId="12" xfId="0" applyNumberFormat="1" applyFont="1" applyBorder="1"/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 wrapText="1"/>
    </xf>
    <xf numFmtId="4" fontId="79" fillId="0" borderId="12" xfId="0" applyNumberFormat="1" applyFont="1" applyBorder="1"/>
    <xf numFmtId="4" fontId="78" fillId="0" borderId="12" xfId="0" applyNumberFormat="1" applyFont="1" applyBorder="1"/>
    <xf numFmtId="4" fontId="78" fillId="12" borderId="12" xfId="0" applyNumberFormat="1" applyFont="1" applyFill="1" applyBorder="1"/>
    <xf numFmtId="4" fontId="74" fillId="7" borderId="12" xfId="0" applyNumberFormat="1" applyFont="1" applyFill="1" applyBorder="1"/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wrapText="1"/>
    </xf>
    <xf numFmtId="4" fontId="74" fillId="0" borderId="18" xfId="0" applyNumberFormat="1" applyFont="1" applyBorder="1"/>
    <xf numFmtId="0" fontId="78" fillId="0" borderId="29" xfId="0" applyFont="1" applyBorder="1" applyAlignment="1">
      <alignment horizontal="center"/>
    </xf>
    <xf numFmtId="0" fontId="78" fillId="0" borderId="30" xfId="0" applyFont="1" applyBorder="1" applyAlignment="1">
      <alignment wrapText="1"/>
    </xf>
    <xf numFmtId="4" fontId="79" fillId="0" borderId="18" xfId="0" applyNumberFormat="1" applyFont="1" applyBorder="1"/>
    <xf numFmtId="0" fontId="76" fillId="0" borderId="14" xfId="0" applyFont="1" applyBorder="1" applyAlignment="1">
      <alignment horizontal="center"/>
    </xf>
    <xf numFmtId="0" fontId="76" fillId="0" borderId="5" xfId="0" applyFont="1" applyBorder="1" applyAlignment="1">
      <alignment wrapText="1"/>
    </xf>
    <xf numFmtId="4" fontId="74" fillId="0" borderId="5" xfId="0" applyNumberFormat="1" applyFont="1" applyBorder="1"/>
    <xf numFmtId="0" fontId="80" fillId="0" borderId="0" xfId="0" applyFont="1" applyAlignment="1">
      <alignment horizontal="center"/>
    </xf>
    <xf numFmtId="0" fontId="81" fillId="0" borderId="0" xfId="0" applyFont="1" applyAlignment="1">
      <alignment wrapText="1"/>
    </xf>
    <xf numFmtId="0" fontId="81" fillId="0" borderId="0" xfId="0" applyFont="1"/>
    <xf numFmtId="0" fontId="82" fillId="0" borderId="0" xfId="0" applyFont="1"/>
    <xf numFmtId="0" fontId="83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84" fillId="2" borderId="28" xfId="0" applyFont="1" applyFill="1" applyBorder="1" applyAlignment="1">
      <alignment horizontal="left" vertical="center" wrapText="1"/>
    </xf>
    <xf numFmtId="0" fontId="85" fillId="2" borderId="21" xfId="0" applyFont="1" applyFill="1" applyBorder="1" applyAlignment="1">
      <alignment horizontal="left" wrapText="1"/>
    </xf>
    <xf numFmtId="4" fontId="85" fillId="2" borderId="21" xfId="0" applyNumberFormat="1" applyFont="1" applyFill="1" applyBorder="1" applyAlignment="1">
      <alignment vertical="center" wrapText="1"/>
    </xf>
    <xf numFmtId="0" fontId="85" fillId="0" borderId="0" xfId="0" applyFont="1" applyAlignment="1">
      <alignment horizontal="left" indent="3"/>
    </xf>
    <xf numFmtId="0" fontId="86" fillId="0" borderId="0" xfId="0" applyFont="1" applyAlignment="1">
      <alignment horizontal="right" vertical="center"/>
    </xf>
    <xf numFmtId="0" fontId="84" fillId="2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left" indent="3"/>
    </xf>
    <xf numFmtId="0" fontId="86" fillId="2" borderId="21" xfId="0" applyFont="1" applyFill="1" applyBorder="1" applyAlignment="1">
      <alignment horizontal="left" wrapText="1"/>
    </xf>
    <xf numFmtId="4" fontId="87" fillId="2" borderId="21" xfId="0" applyNumberFormat="1" applyFont="1" applyFill="1" applyBorder="1" applyAlignment="1">
      <alignment vertical="center" wrapText="1"/>
    </xf>
    <xf numFmtId="0" fontId="88" fillId="2" borderId="12" xfId="0" applyFont="1" applyFill="1" applyBorder="1" applyAlignment="1">
      <alignment horizontal="left" vertical="center" wrapText="1"/>
    </xf>
    <xf numFmtId="0" fontId="89" fillId="2" borderId="21" xfId="0" applyFont="1" applyFill="1" applyBorder="1" applyAlignment="1">
      <alignment horizontal="left" wrapText="1"/>
    </xf>
    <xf numFmtId="4" fontId="90" fillId="2" borderId="21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left" indent="9"/>
    </xf>
    <xf numFmtId="0" fontId="91" fillId="0" borderId="0" xfId="0" applyFont="1" applyAlignment="1">
      <alignment horizontal="right" vertical="center"/>
    </xf>
    <xf numFmtId="0" fontId="92" fillId="2" borderId="12" xfId="0" applyFont="1" applyFill="1" applyBorder="1" applyAlignment="1">
      <alignment horizontal="left" vertical="center" wrapText="1"/>
    </xf>
    <xf numFmtId="0" fontId="91" fillId="2" borderId="21" xfId="0" applyFont="1" applyFill="1" applyBorder="1" applyAlignment="1">
      <alignment horizontal="left" wrapText="1"/>
    </xf>
    <xf numFmtId="4" fontId="93" fillId="2" borderId="21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left" indent="3"/>
    </xf>
    <xf numFmtId="4" fontId="94" fillId="2" borderId="21" xfId="0" applyNumberFormat="1" applyFont="1" applyFill="1" applyBorder="1" applyAlignment="1">
      <alignment vertical="center" wrapText="1"/>
    </xf>
    <xf numFmtId="0" fontId="95" fillId="0" borderId="0" xfId="0" applyFont="1" applyAlignment="1">
      <alignment horizontal="left" indent="9"/>
    </xf>
    <xf numFmtId="4" fontId="96" fillId="2" borderId="21" xfId="0" applyNumberFormat="1" applyFont="1" applyFill="1" applyBorder="1" applyAlignment="1">
      <alignment vertical="center" wrapText="1"/>
    </xf>
    <xf numFmtId="0" fontId="97" fillId="0" borderId="0" xfId="0" applyFont="1" applyAlignment="1">
      <alignment horizontal="left" indent="3"/>
    </xf>
    <xf numFmtId="4" fontId="89" fillId="2" borderId="21" xfId="0" applyNumberFormat="1" applyFont="1" applyFill="1" applyBorder="1" applyAlignment="1">
      <alignment vertical="center" wrapText="1"/>
    </xf>
    <xf numFmtId="0" fontId="93" fillId="2" borderId="21" xfId="0" applyFont="1" applyFill="1" applyBorder="1" applyAlignment="1">
      <alignment vertical="center" wrapText="1"/>
    </xf>
    <xf numFmtId="0" fontId="98" fillId="0" borderId="0" xfId="0" applyFont="1" applyAlignment="1">
      <alignment horizontal="center" vertical="center"/>
    </xf>
    <xf numFmtId="0" fontId="99" fillId="0" borderId="0" xfId="0" applyFont="1"/>
    <xf numFmtId="0" fontId="100" fillId="0" borderId="0" xfId="0" applyFont="1"/>
    <xf numFmtId="0" fontId="101" fillId="2" borderId="2" xfId="0" applyFont="1" applyFill="1" applyBorder="1" applyAlignment="1">
      <alignment horizontal="center" vertical="center" wrapText="1"/>
    </xf>
    <xf numFmtId="0" fontId="101" fillId="2" borderId="15" xfId="0" applyFont="1" applyFill="1" applyBorder="1" applyAlignment="1">
      <alignment horizontal="center" vertical="center" wrapText="1"/>
    </xf>
    <xf numFmtId="0" fontId="101" fillId="3" borderId="5" xfId="0" applyFont="1" applyFill="1" applyBorder="1" applyAlignment="1">
      <alignment horizontal="center" vertical="center" wrapText="1"/>
    </xf>
    <xf numFmtId="0" fontId="101" fillId="4" borderId="5" xfId="0" applyFont="1" applyFill="1" applyBorder="1" applyAlignment="1">
      <alignment horizontal="center" vertical="center" wrapText="1"/>
    </xf>
    <xf numFmtId="0" fontId="101" fillId="5" borderId="5" xfId="0" applyFont="1" applyFill="1" applyBorder="1" applyAlignment="1">
      <alignment horizontal="center" vertical="center" wrapText="1"/>
    </xf>
    <xf numFmtId="0" fontId="101" fillId="5" borderId="6" xfId="0" applyFont="1" applyFill="1" applyBorder="1" applyAlignment="1">
      <alignment horizontal="center" vertical="center" wrapText="1"/>
    </xf>
    <xf numFmtId="0" fontId="102" fillId="0" borderId="0" xfId="0" applyFont="1"/>
    <xf numFmtId="0" fontId="102" fillId="0" borderId="16" xfId="0" applyFont="1" applyBorder="1" applyAlignment="1">
      <alignment horizontal="center"/>
    </xf>
    <xf numFmtId="0" fontId="100" fillId="0" borderId="5" xfId="0" applyFont="1" applyBorder="1" applyAlignment="1">
      <alignment wrapText="1"/>
    </xf>
    <xf numFmtId="0" fontId="100" fillId="0" borderId="5" xfId="0" applyFont="1" applyBorder="1"/>
    <xf numFmtId="0" fontId="102" fillId="0" borderId="5" xfId="0" applyFont="1" applyBorder="1" applyAlignment="1">
      <alignment horizontal="center" wrapText="1"/>
    </xf>
    <xf numFmtId="0" fontId="102" fillId="0" borderId="5" xfId="0" applyFont="1" applyBorder="1"/>
    <xf numFmtId="0" fontId="102" fillId="0" borderId="5" xfId="0" applyFont="1" applyBorder="1" applyAlignment="1">
      <alignment horizontal="center"/>
    </xf>
    <xf numFmtId="0" fontId="102" fillId="0" borderId="17" xfId="0" applyFont="1" applyBorder="1" applyAlignment="1">
      <alignment horizontal="center"/>
    </xf>
    <xf numFmtId="0" fontId="103" fillId="0" borderId="17" xfId="0" applyFont="1" applyBorder="1" applyAlignment="1">
      <alignment wrapText="1"/>
    </xf>
    <xf numFmtId="0" fontId="102" fillId="0" borderId="17" xfId="0" applyFont="1" applyBorder="1"/>
    <xf numFmtId="0" fontId="102" fillId="0" borderId="12" xfId="0" applyFont="1" applyBorder="1" applyAlignment="1">
      <alignment horizontal="center"/>
    </xf>
    <xf numFmtId="0" fontId="100" fillId="0" borderId="12" xfId="0" applyFont="1" applyBorder="1" applyAlignment="1">
      <alignment wrapText="1"/>
    </xf>
    <xf numFmtId="0" fontId="100" fillId="0" borderId="12" xfId="0" applyFont="1" applyBorder="1"/>
    <xf numFmtId="0" fontId="102" fillId="6" borderId="12" xfId="0" applyFont="1" applyFill="1" applyBorder="1" applyAlignment="1">
      <alignment horizontal="center"/>
    </xf>
    <xf numFmtId="0" fontId="102" fillId="6" borderId="12" xfId="0" applyFont="1" applyFill="1" applyBorder="1" applyAlignment="1">
      <alignment wrapText="1"/>
    </xf>
    <xf numFmtId="4" fontId="102" fillId="6" borderId="12" xfId="0" applyNumberFormat="1" applyFont="1" applyFill="1" applyBorder="1"/>
    <xf numFmtId="0" fontId="102" fillId="7" borderId="12" xfId="0" applyFont="1" applyFill="1" applyBorder="1" applyAlignment="1">
      <alignment horizontal="center"/>
    </xf>
    <xf numFmtId="0" fontId="102" fillId="7" borderId="12" xfId="0" applyFont="1" applyFill="1" applyBorder="1" applyAlignment="1">
      <alignment wrapText="1"/>
    </xf>
    <xf numFmtId="4" fontId="102" fillId="7" borderId="12" xfId="0" applyNumberFormat="1" applyFont="1" applyFill="1" applyBorder="1"/>
    <xf numFmtId="0" fontId="100" fillId="0" borderId="12" xfId="0" applyFont="1" applyBorder="1" applyAlignment="1">
      <alignment horizontal="center"/>
    </xf>
    <xf numFmtId="4" fontId="100" fillId="0" borderId="12" xfId="0" applyNumberFormat="1" applyFont="1" applyBorder="1"/>
    <xf numFmtId="0" fontId="102" fillId="0" borderId="12" xfId="0" applyFont="1" applyBorder="1" applyAlignment="1">
      <alignment wrapText="1"/>
    </xf>
    <xf numFmtId="4" fontId="102" fillId="0" borderId="12" xfId="0" applyNumberFormat="1" applyFont="1" applyBorder="1"/>
    <xf numFmtId="4" fontId="104" fillId="0" borderId="12" xfId="0" applyNumberFormat="1" applyFont="1" applyBorder="1"/>
    <xf numFmtId="4" fontId="100" fillId="7" borderId="12" xfId="0" applyNumberFormat="1" applyFont="1" applyFill="1" applyBorder="1"/>
    <xf numFmtId="0" fontId="102" fillId="10" borderId="12" xfId="0" applyFont="1" applyFill="1" applyBorder="1" applyAlignment="1">
      <alignment horizontal="center"/>
    </xf>
    <xf numFmtId="0" fontId="102" fillId="10" borderId="12" xfId="0" applyFont="1" applyFill="1" applyBorder="1" applyAlignment="1">
      <alignment wrapText="1"/>
    </xf>
    <xf numFmtId="4" fontId="100" fillId="10" borderId="12" xfId="0" applyNumberFormat="1" applyFont="1" applyFill="1" applyBorder="1"/>
    <xf numFmtId="4" fontId="102" fillId="10" borderId="12" xfId="0" applyNumberFormat="1" applyFont="1" applyFill="1" applyBorder="1"/>
    <xf numFmtId="4" fontId="105" fillId="0" borderId="12" xfId="0" applyNumberFormat="1" applyFont="1" applyBorder="1"/>
    <xf numFmtId="0" fontId="104" fillId="0" borderId="0" xfId="0" applyFont="1"/>
    <xf numFmtId="0" fontId="102" fillId="11" borderId="12" xfId="0" applyFont="1" applyFill="1" applyBorder="1" applyAlignment="1">
      <alignment horizontal="center"/>
    </xf>
    <xf numFmtId="0" fontId="102" fillId="11" borderId="12" xfId="0" applyFont="1" applyFill="1" applyBorder="1" applyAlignment="1">
      <alignment wrapText="1"/>
    </xf>
    <xf numFmtId="4" fontId="100" fillId="11" borderId="12" xfId="0" applyNumberFormat="1" applyFont="1" applyFill="1" applyBorder="1"/>
    <xf numFmtId="4" fontId="102" fillId="11" borderId="12" xfId="0" applyNumberFormat="1" applyFont="1" applyFill="1" applyBorder="1"/>
    <xf numFmtId="4" fontId="100" fillId="6" borderId="12" xfId="0" applyNumberFormat="1" applyFont="1" applyFill="1" applyBorder="1"/>
    <xf numFmtId="0" fontId="106" fillId="0" borderId="0" xfId="0" applyFont="1"/>
    <xf numFmtId="0" fontId="100" fillId="0" borderId="18" xfId="0" applyFont="1" applyBorder="1" applyAlignment="1">
      <alignment horizontal="center"/>
    </xf>
    <xf numFmtId="0" fontId="100" fillId="0" borderId="18" xfId="0" applyFont="1" applyBorder="1" applyAlignment="1">
      <alignment wrapText="1"/>
    </xf>
    <xf numFmtId="4" fontId="100" fillId="12" borderId="12" xfId="0" applyNumberFormat="1" applyFont="1" applyFill="1" applyBorder="1"/>
    <xf numFmtId="4" fontId="100" fillId="0" borderId="18" xfId="0" applyNumberFormat="1" applyFont="1" applyBorder="1"/>
    <xf numFmtId="0" fontId="102" fillId="0" borderId="29" xfId="0" applyFont="1" applyBorder="1" applyAlignment="1">
      <alignment horizontal="center"/>
    </xf>
    <xf numFmtId="0" fontId="102" fillId="0" borderId="30" xfId="0" applyFont="1" applyBorder="1" applyAlignment="1">
      <alignment wrapText="1"/>
    </xf>
    <xf numFmtId="4" fontId="102" fillId="0" borderId="30" xfId="0" applyNumberFormat="1" applyFont="1" applyBorder="1"/>
    <xf numFmtId="4" fontId="100" fillId="0" borderId="30" xfId="0" applyNumberFormat="1" applyFont="1" applyBorder="1"/>
    <xf numFmtId="0" fontId="102" fillId="0" borderId="14" xfId="0" applyFont="1" applyBorder="1" applyAlignment="1">
      <alignment horizontal="center"/>
    </xf>
    <xf numFmtId="0" fontId="102" fillId="0" borderId="5" xfId="0" applyFont="1" applyBorder="1" applyAlignment="1">
      <alignment wrapText="1"/>
    </xf>
    <xf numFmtId="4" fontId="102" fillId="0" borderId="5" xfId="0" applyNumberFormat="1" applyFont="1" applyBorder="1"/>
    <xf numFmtId="4" fontId="105" fillId="0" borderId="5" xfId="0" applyNumberFormat="1" applyFont="1" applyBorder="1"/>
    <xf numFmtId="0" fontId="107" fillId="0" borderId="0" xfId="0" applyFont="1" applyAlignment="1">
      <alignment horizontal="center"/>
    </xf>
    <xf numFmtId="0" fontId="108" fillId="0" borderId="0" xfId="0" applyFont="1" applyAlignment="1">
      <alignment wrapText="1"/>
    </xf>
    <xf numFmtId="0" fontId="108" fillId="0" borderId="0" xfId="0" applyFont="1"/>
    <xf numFmtId="0" fontId="109" fillId="0" borderId="0" xfId="0" applyFont="1"/>
    <xf numFmtId="4" fontId="109" fillId="0" borderId="0" xfId="0" applyNumberFormat="1" applyFont="1"/>
    <xf numFmtId="0" fontId="109" fillId="0" borderId="0" xfId="0" applyFont="1" applyAlignment="1">
      <alignment wrapText="1"/>
    </xf>
    <xf numFmtId="0" fontId="57" fillId="9" borderId="27" xfId="1" applyFont="1" applyFill="1" applyBorder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82" fillId="0" borderId="33" xfId="0" applyNumberFormat="1" applyFont="1" applyBorder="1"/>
    <xf numFmtId="4" fontId="85" fillId="2" borderId="0" xfId="0" applyNumberFormat="1" applyFont="1" applyFill="1" applyAlignment="1">
      <alignment vertical="center" wrapText="1"/>
    </xf>
    <xf numFmtId="4" fontId="93" fillId="2" borderId="12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top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64" fillId="0" borderId="0" xfId="0" applyNumberFormat="1" applyFont="1"/>
    <xf numFmtId="4" fontId="110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10" fillId="0" borderId="12" xfId="0" applyNumberFormat="1" applyFont="1" applyBorder="1" applyAlignment="1">
      <alignment horizontal="left" wrapText="1"/>
    </xf>
    <xf numFmtId="4" fontId="110" fillId="0" borderId="12" xfId="0" applyNumberFormat="1" applyFont="1" applyBorder="1" applyAlignment="1">
      <alignment horizontal="left" wrapText="1"/>
    </xf>
    <xf numFmtId="4" fontId="110" fillId="0" borderId="12" xfId="0" applyNumberFormat="1" applyFont="1" applyBorder="1" applyAlignment="1">
      <alignment horizontal="center" vertical="center" wrapText="1"/>
    </xf>
    <xf numFmtId="4" fontId="110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10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0" fontId="26" fillId="0" borderId="0" xfId="2" applyFont="1"/>
    <xf numFmtId="4" fontId="112" fillId="0" borderId="0" xfId="0" applyNumberFormat="1" applyFont="1"/>
    <xf numFmtId="4" fontId="111" fillId="0" borderId="0" xfId="0" applyNumberFormat="1" applyFont="1" applyAlignment="1">
      <alignment vertical="center" wrapText="1"/>
    </xf>
    <xf numFmtId="4" fontId="112" fillId="0" borderId="0" xfId="0" applyNumberFormat="1" applyFont="1" applyAlignment="1">
      <alignment horizontal="center" vertical="center" wrapText="1"/>
    </xf>
    <xf numFmtId="4" fontId="108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10" fillId="0" borderId="12" xfId="0" applyNumberFormat="1" applyFont="1" applyBorder="1"/>
    <xf numFmtId="3" fontId="110" fillId="0" borderId="13" xfId="0" applyNumberFormat="1" applyFont="1" applyBorder="1"/>
    <xf numFmtId="4" fontId="110" fillId="0" borderId="12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wrapText="1"/>
    </xf>
    <xf numFmtId="0" fontId="5" fillId="3" borderId="31" xfId="0" applyFont="1" applyFill="1" applyBorder="1" applyAlignment="1">
      <alignment horizontal="center" vertical="center" wrapText="1"/>
    </xf>
    <xf numFmtId="0" fontId="101" fillId="3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02" fillId="0" borderId="36" xfId="0" applyFont="1" applyBorder="1" applyAlignment="1">
      <alignment horizontal="center" wrapText="1"/>
    </xf>
    <xf numFmtId="0" fontId="101" fillId="3" borderId="20" xfId="0" applyFont="1" applyFill="1" applyBorder="1" applyAlignment="1">
      <alignment horizontal="center" vertical="center" wrapText="1"/>
    </xf>
    <xf numFmtId="0" fontId="101" fillId="3" borderId="21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wrapText="1"/>
    </xf>
    <xf numFmtId="0" fontId="100" fillId="15" borderId="12" xfId="0" applyFont="1" applyFill="1" applyBorder="1" applyAlignment="1">
      <alignment horizontal="center"/>
    </xf>
    <xf numFmtId="4" fontId="100" fillId="15" borderId="12" xfId="0" applyNumberFormat="1" applyFont="1" applyFill="1" applyBorder="1"/>
    <xf numFmtId="4" fontId="102" fillId="15" borderId="12" xfId="0" applyNumberFormat="1" applyFont="1" applyFill="1" applyBorder="1"/>
    <xf numFmtId="0" fontId="100" fillId="15" borderId="0" xfId="0" applyFont="1" applyFill="1"/>
    <xf numFmtId="4" fontId="6" fillId="15" borderId="12" xfId="0" applyNumberFormat="1" applyFont="1" applyFill="1" applyBorder="1"/>
    <xf numFmtId="0" fontId="100" fillId="15" borderId="12" xfId="0" applyFont="1" applyFill="1" applyBorder="1" applyAlignment="1">
      <alignment wrapText="1"/>
    </xf>
    <xf numFmtId="0" fontId="102" fillId="15" borderId="12" xfId="0" applyFont="1" applyFill="1" applyBorder="1" applyAlignment="1">
      <alignment horizontal="center"/>
    </xf>
    <xf numFmtId="0" fontId="102" fillId="15" borderId="12" xfId="0" applyFont="1" applyFill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10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" fontId="100" fillId="0" borderId="12" xfId="0" applyNumberFormat="1" applyFont="1" applyFill="1" applyBorder="1"/>
    <xf numFmtId="4" fontId="102" fillId="0" borderId="12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100" fillId="0" borderId="12" xfId="0" applyFont="1" applyFill="1" applyBorder="1" applyAlignment="1">
      <alignment wrapText="1"/>
    </xf>
    <xf numFmtId="4" fontId="6" fillId="0" borderId="12" xfId="0" applyNumberFormat="1" applyFont="1" applyFill="1" applyBorder="1"/>
    <xf numFmtId="0" fontId="102" fillId="0" borderId="12" xfId="0" applyFont="1" applyFill="1" applyBorder="1" applyAlignment="1">
      <alignment horizontal="center"/>
    </xf>
    <xf numFmtId="0" fontId="102" fillId="0" borderId="12" xfId="0" applyFont="1" applyFill="1" applyBorder="1" applyAlignment="1">
      <alignment wrapText="1"/>
    </xf>
    <xf numFmtId="4" fontId="93" fillId="0" borderId="21" xfId="0" applyNumberFormat="1" applyFont="1" applyFill="1" applyBorder="1" applyAlignment="1">
      <alignment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30" fillId="0" borderId="25" xfId="0" applyFont="1" applyBorder="1" applyAlignment="1">
      <alignment horizontal="center" vertical="center" wrapText="1"/>
    </xf>
    <xf numFmtId="4" fontId="70" fillId="0" borderId="27" xfId="1" applyNumberFormat="1" applyFont="1" applyFill="1" applyBorder="1" applyAlignment="1">
      <alignment horizontal="right" wrapText="1"/>
    </xf>
    <xf numFmtId="4" fontId="20" fillId="0" borderId="27" xfId="1" applyNumberFormat="1" applyFont="1" applyFill="1" applyBorder="1" applyAlignment="1">
      <alignment horizontal="right" wrapText="1"/>
    </xf>
    <xf numFmtId="4" fontId="17" fillId="0" borderId="27" xfId="1" applyNumberFormat="1" applyFont="1" applyFill="1" applyBorder="1" applyAlignment="1">
      <alignment horizontal="right" wrapText="1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4" fontId="5" fillId="0" borderId="12" xfId="0" applyNumberFormat="1" applyFont="1" applyFill="1" applyBorder="1"/>
    <xf numFmtId="0" fontId="15" fillId="0" borderId="26" xfId="1" applyFont="1" applyBorder="1" applyAlignment="1">
      <alignment horizontal="center" vertical="center" wrapText="1"/>
    </xf>
    <xf numFmtId="0" fontId="15" fillId="0" borderId="26" xfId="1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100" fillId="16" borderId="12" xfId="0" applyNumberFormat="1" applyFont="1" applyFill="1" applyBorder="1"/>
    <xf numFmtId="4" fontId="105" fillId="0" borderId="12" xfId="0" applyNumberFormat="1" applyFont="1" applyFill="1" applyBorder="1"/>
    <xf numFmtId="4" fontId="3" fillId="0" borderId="12" xfId="0" applyNumberFormat="1" applyFont="1" applyFill="1" applyBorder="1"/>
    <xf numFmtId="3" fontId="110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3" borderId="15" xfId="0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wrapText="1"/>
    </xf>
    <xf numFmtId="0" fontId="102" fillId="0" borderId="3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101" fillId="4" borderId="25" xfId="0" applyFont="1" applyFill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101" fillId="4" borderId="20" xfId="0" applyFont="1" applyFill="1" applyBorder="1" applyAlignment="1">
      <alignment horizontal="center" vertical="center" wrapText="1"/>
    </xf>
    <xf numFmtId="0" fontId="101" fillId="4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01" fillId="5" borderId="25" xfId="0" applyFont="1" applyFill="1" applyBorder="1" applyAlignment="1">
      <alignment horizontal="center" vertical="center" wrapText="1"/>
    </xf>
    <xf numFmtId="0" fontId="101" fillId="5" borderId="20" xfId="0" applyFont="1" applyFill="1" applyBorder="1" applyAlignment="1">
      <alignment horizontal="center" vertical="center" wrapText="1"/>
    </xf>
    <xf numFmtId="0" fontId="101" fillId="5" borderId="21" xfId="0" applyFont="1" applyFill="1" applyBorder="1" applyAlignment="1">
      <alignment horizontal="center" vertical="center" wrapText="1"/>
    </xf>
    <xf numFmtId="0" fontId="75" fillId="4" borderId="25" xfId="0" applyFont="1" applyFill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wrapText="1"/>
    </xf>
    <xf numFmtId="0" fontId="75" fillId="4" borderId="20" xfId="0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4" fontId="81" fillId="0" borderId="0" xfId="0" applyNumberFormat="1" applyFont="1"/>
    <xf numFmtId="4" fontId="73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30" fillId="0" borderId="25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left" wrapText="1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12" fillId="11" borderId="19" xfId="2" quotePrefix="1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12" fillId="0" borderId="19" xfId="2" quotePrefix="1" applyFont="1" applyBorder="1" applyAlignment="1">
      <alignment horizontal="left" wrapText="1"/>
    </xf>
    <xf numFmtId="0" fontId="25" fillId="11" borderId="19" xfId="2" applyFont="1" applyFill="1" applyBorder="1" applyAlignment="1">
      <alignment horizontal="left" wrapText="1"/>
    </xf>
    <xf numFmtId="0" fontId="25" fillId="11" borderId="20" xfId="2" applyFont="1" applyFill="1" applyBorder="1" applyAlignment="1">
      <alignment horizontal="left" wrapText="1"/>
    </xf>
    <xf numFmtId="0" fontId="25" fillId="11" borderId="21" xfId="2" applyFont="1" applyFill="1" applyBorder="1" applyAlignment="1">
      <alignment horizontal="left" wrapText="1"/>
    </xf>
    <xf numFmtId="0" fontId="39" fillId="0" borderId="0" xfId="2" applyFont="1" applyAlignment="1">
      <alignment horizontal="left"/>
    </xf>
    <xf numFmtId="0" fontId="40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 wrapText="1"/>
    </xf>
    <xf numFmtId="0" fontId="12" fillId="11" borderId="19" xfId="2" applyFont="1" applyFill="1" applyBorder="1" applyAlignment="1">
      <alignment horizontal="left" wrapText="1"/>
    </xf>
    <xf numFmtId="0" fontId="3" fillId="11" borderId="20" xfId="2" applyFont="1" applyFill="1" applyBorder="1"/>
    <xf numFmtId="0" fontId="3" fillId="0" borderId="20" xfId="2" applyFont="1" applyBorder="1"/>
    <xf numFmtId="0" fontId="12" fillId="0" borderId="19" xfId="2" quotePrefix="1" applyFont="1" applyBorder="1" applyAlignment="1">
      <alignment horizontal="left"/>
    </xf>
    <xf numFmtId="0" fontId="3" fillId="0" borderId="20" xfId="2" applyFont="1" applyBorder="1" applyAlignment="1">
      <alignment wrapText="1"/>
    </xf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101" fillId="5" borderId="19" xfId="0" applyFont="1" applyFill="1" applyBorder="1" applyAlignment="1">
      <alignment horizontal="center" vertical="center" wrapText="1"/>
    </xf>
    <xf numFmtId="0" fontId="101" fillId="5" borderId="20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 vertical="center"/>
    </xf>
    <xf numFmtId="0" fontId="101" fillId="3" borderId="19" xfId="0" applyFont="1" applyFill="1" applyBorder="1" applyAlignment="1">
      <alignment horizontal="center" vertical="center" wrapText="1"/>
    </xf>
    <xf numFmtId="0" fontId="101" fillId="3" borderId="20" xfId="0" applyFont="1" applyFill="1" applyBorder="1" applyAlignment="1">
      <alignment horizontal="center" vertical="center" wrapText="1"/>
    </xf>
    <xf numFmtId="0" fontId="101" fillId="4" borderId="19" xfId="0" applyFont="1" applyFill="1" applyBorder="1" applyAlignment="1">
      <alignment horizontal="center" vertical="center" wrapText="1"/>
    </xf>
    <xf numFmtId="0" fontId="101" fillId="4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7" fillId="3" borderId="22" xfId="0" applyFont="1" applyFill="1" applyBorder="1" applyAlignment="1">
      <alignment horizontal="right" vertical="center" wrapText="1"/>
    </xf>
    <xf numFmtId="0" fontId="57" fillId="3" borderId="15" xfId="0" applyFont="1" applyFill="1" applyBorder="1" applyAlignment="1">
      <alignment horizontal="right" vertical="center" wrapText="1"/>
    </xf>
    <xf numFmtId="0" fontId="72" fillId="0" borderId="0" xfId="0" applyFont="1" applyAlignment="1">
      <alignment horizontal="left" vertical="center"/>
    </xf>
    <xf numFmtId="0" fontId="75" fillId="4" borderId="19" xfId="0" applyFont="1" applyFill="1" applyBorder="1" applyAlignment="1">
      <alignment horizontal="center" vertical="center" wrapText="1"/>
    </xf>
    <xf numFmtId="0" fontId="75" fillId="4" borderId="20" xfId="0" applyFont="1" applyFill="1" applyBorder="1" applyAlignment="1">
      <alignment horizontal="center" vertical="center" wrapText="1"/>
    </xf>
    <xf numFmtId="0" fontId="75" fillId="5" borderId="5" xfId="0" applyFont="1" applyFill="1" applyBorder="1" applyAlignment="1">
      <alignment horizontal="center" vertical="center" wrapText="1"/>
    </xf>
    <xf numFmtId="0" fontId="75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4" fontId="35" fillId="0" borderId="23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65" fillId="0" borderId="0" xfId="1" applyFont="1" applyAlignment="1">
      <alignment horizontal="left" wrapText="1" indent="1"/>
    </xf>
    <xf numFmtId="0" fontId="65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ECD4F5D3-2F0F-4B11-9FB8-37E6F9FBD692}"/>
            </a:ext>
          </a:extLst>
        </xdr:cNvPr>
        <xdr:cNvSpPr>
          <a:spLocks noChangeShapeType="1"/>
        </xdr:cNvSpPr>
      </xdr:nvSpPr>
      <xdr:spPr bwMode="auto">
        <a:xfrm>
          <a:off x="22860" y="350520"/>
          <a:ext cx="899160" cy="1264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D7D976AE-2745-47FC-8B59-3DF5CB07F80F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xmlns="" id="{C6387519-9DB3-4265-844C-295077F758BA}"/>
            </a:ext>
          </a:extLst>
        </xdr:cNvPr>
        <xdr:cNvSpPr>
          <a:spLocks noChangeShapeType="1"/>
        </xdr:cNvSpPr>
      </xdr:nvSpPr>
      <xdr:spPr bwMode="auto">
        <a:xfrm>
          <a:off x="7620" y="64846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54</xdr:row>
      <xdr:rowOff>22860</xdr:rowOff>
    </xdr:from>
    <xdr:to>
      <xdr:col>1</xdr:col>
      <xdr:colOff>0</xdr:colOff>
      <xdr:row>56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ADA00573-84C8-47C3-ACF1-95EC2F601385}"/>
            </a:ext>
          </a:extLst>
        </xdr:cNvPr>
        <xdr:cNvSpPr>
          <a:spLocks noChangeShapeType="1"/>
        </xdr:cNvSpPr>
      </xdr:nvSpPr>
      <xdr:spPr bwMode="auto">
        <a:xfrm>
          <a:off x="22860" y="127711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54</xdr:row>
      <xdr:rowOff>22860</xdr:rowOff>
    </xdr:from>
    <xdr:to>
      <xdr:col>0</xdr:col>
      <xdr:colOff>1089660</xdr:colOff>
      <xdr:row>56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xmlns="" id="{4011477F-125F-4A7F-B4AE-EDAA97E4C75E}"/>
            </a:ext>
          </a:extLst>
        </xdr:cNvPr>
        <xdr:cNvSpPr>
          <a:spLocks noChangeShapeType="1"/>
        </xdr:cNvSpPr>
      </xdr:nvSpPr>
      <xdr:spPr bwMode="auto">
        <a:xfrm>
          <a:off x="7620" y="127711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1A94F37F-F956-4076-B401-EE451DF279FB}"/>
            </a:ext>
          </a:extLst>
        </xdr:cNvPr>
        <xdr:cNvSpPr>
          <a:spLocks noChangeShapeType="1"/>
        </xdr:cNvSpPr>
      </xdr:nvSpPr>
      <xdr:spPr bwMode="auto">
        <a:xfrm>
          <a:off x="22860" y="3962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5AFC0D73-74A2-4096-BF90-DA79AA77B5FB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xmlns="" id="{256C47B5-BC19-47F4-90F1-010EC185AE72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54</xdr:row>
      <xdr:rowOff>22860</xdr:rowOff>
    </xdr:from>
    <xdr:to>
      <xdr:col>1</xdr:col>
      <xdr:colOff>0</xdr:colOff>
      <xdr:row>56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508E08B3-0FF0-423E-BE63-76A9F7EC46B3}"/>
            </a:ext>
          </a:extLst>
        </xdr:cNvPr>
        <xdr:cNvSpPr>
          <a:spLocks noChangeShapeType="1"/>
        </xdr:cNvSpPr>
      </xdr:nvSpPr>
      <xdr:spPr bwMode="auto">
        <a:xfrm>
          <a:off x="22860" y="1178052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54</xdr:row>
      <xdr:rowOff>22860</xdr:rowOff>
    </xdr:from>
    <xdr:to>
      <xdr:col>0</xdr:col>
      <xdr:colOff>1089660</xdr:colOff>
      <xdr:row>56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5E8E467B-0103-454C-83A4-556D40D1BC9F}"/>
            </a:ext>
          </a:extLst>
        </xdr:cNvPr>
        <xdr:cNvSpPr>
          <a:spLocks noChangeShapeType="1"/>
        </xdr:cNvSpPr>
      </xdr:nvSpPr>
      <xdr:spPr bwMode="auto">
        <a:xfrm>
          <a:off x="7620" y="1178052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31</xdr:row>
      <xdr:rowOff>22860</xdr:rowOff>
    </xdr:from>
    <xdr:to>
      <xdr:col>1</xdr:col>
      <xdr:colOff>0</xdr:colOff>
      <xdr:row>33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31</xdr:row>
      <xdr:rowOff>22860</xdr:rowOff>
    </xdr:from>
    <xdr:to>
      <xdr:col>1</xdr:col>
      <xdr:colOff>0</xdr:colOff>
      <xdr:row>33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58</xdr:row>
      <xdr:rowOff>22860</xdr:rowOff>
    </xdr:from>
    <xdr:to>
      <xdr:col>1</xdr:col>
      <xdr:colOff>0</xdr:colOff>
      <xdr:row>60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58</xdr:row>
      <xdr:rowOff>22860</xdr:rowOff>
    </xdr:from>
    <xdr:to>
      <xdr:col>0</xdr:col>
      <xdr:colOff>1089660</xdr:colOff>
      <xdr:row>60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7620" y="1070610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FADC0330-AD63-4AE0-A526-DFAB8FF7BBCC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xmlns="" id="{55C16F68-045A-47EA-A062-DE4BD108E1ED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90F46A3F-4264-43EE-B9FA-28DC4F04D15C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0</xdr:col>
      <xdr:colOff>1089660</xdr:colOff>
      <xdr:row>27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85E2BAF8-007B-4465-B3F5-C3725EF00624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view="pageBreakPreview" zoomScaleNormal="100" zoomScaleSheetLayoutView="100" workbookViewId="0">
      <selection activeCell="G13" sqref="G13"/>
    </sheetView>
  </sheetViews>
  <sheetFormatPr defaultColWidth="11.42578125" defaultRowHeight="12.75"/>
  <cols>
    <col min="1" max="2" width="4.42578125" style="131" customWidth="1"/>
    <col min="3" max="3" width="5.5703125" style="131" customWidth="1"/>
    <col min="4" max="4" width="5.42578125" style="157" customWidth="1"/>
    <col min="5" max="5" width="44.5703125" style="131" customWidth="1"/>
    <col min="6" max="6" width="15.85546875" style="131" bestFit="1" customWidth="1"/>
    <col min="7" max="7" width="17.42578125" style="131" customWidth="1"/>
    <col min="8" max="8" width="16.5703125" style="131" customWidth="1"/>
    <col min="9" max="9" width="11.42578125" style="131"/>
    <col min="10" max="10" width="16.42578125" style="131" bestFit="1" customWidth="1"/>
    <col min="11" max="11" width="21.5703125" style="131" bestFit="1" customWidth="1"/>
    <col min="12" max="256" width="11.42578125" style="131"/>
    <col min="257" max="258" width="4.42578125" style="131" customWidth="1"/>
    <col min="259" max="259" width="5.5703125" style="131" customWidth="1"/>
    <col min="260" max="260" width="5.42578125" style="131" customWidth="1"/>
    <col min="261" max="261" width="44.5703125" style="131" customWidth="1"/>
    <col min="262" max="262" width="15.85546875" style="131" bestFit="1" customWidth="1"/>
    <col min="263" max="263" width="17.42578125" style="131" customWidth="1"/>
    <col min="264" max="264" width="16.5703125" style="131" customWidth="1"/>
    <col min="265" max="265" width="11.42578125" style="131"/>
    <col min="266" max="266" width="16.42578125" style="131" bestFit="1" customWidth="1"/>
    <col min="267" max="267" width="21.5703125" style="131" bestFit="1" customWidth="1"/>
    <col min="268" max="512" width="11.42578125" style="131"/>
    <col min="513" max="514" width="4.42578125" style="131" customWidth="1"/>
    <col min="515" max="515" width="5.5703125" style="131" customWidth="1"/>
    <col min="516" max="516" width="5.42578125" style="131" customWidth="1"/>
    <col min="517" max="517" width="44.5703125" style="131" customWidth="1"/>
    <col min="518" max="518" width="15.85546875" style="131" bestFit="1" customWidth="1"/>
    <col min="519" max="519" width="17.42578125" style="131" customWidth="1"/>
    <col min="520" max="520" width="16.5703125" style="131" customWidth="1"/>
    <col min="521" max="521" width="11.42578125" style="131"/>
    <col min="522" max="522" width="16.42578125" style="131" bestFit="1" customWidth="1"/>
    <col min="523" max="523" width="21.5703125" style="131" bestFit="1" customWidth="1"/>
    <col min="524" max="768" width="11.42578125" style="131"/>
    <col min="769" max="770" width="4.42578125" style="131" customWidth="1"/>
    <col min="771" max="771" width="5.5703125" style="131" customWidth="1"/>
    <col min="772" max="772" width="5.42578125" style="131" customWidth="1"/>
    <col min="773" max="773" width="44.5703125" style="131" customWidth="1"/>
    <col min="774" max="774" width="15.85546875" style="131" bestFit="1" customWidth="1"/>
    <col min="775" max="775" width="17.42578125" style="131" customWidth="1"/>
    <col min="776" max="776" width="16.5703125" style="131" customWidth="1"/>
    <col min="777" max="777" width="11.42578125" style="131"/>
    <col min="778" max="778" width="16.42578125" style="131" bestFit="1" customWidth="1"/>
    <col min="779" max="779" width="21.5703125" style="131" bestFit="1" customWidth="1"/>
    <col min="780" max="1024" width="11.42578125" style="131"/>
    <col min="1025" max="1026" width="4.42578125" style="131" customWidth="1"/>
    <col min="1027" max="1027" width="5.5703125" style="131" customWidth="1"/>
    <col min="1028" max="1028" width="5.42578125" style="131" customWidth="1"/>
    <col min="1029" max="1029" width="44.5703125" style="131" customWidth="1"/>
    <col min="1030" max="1030" width="15.85546875" style="131" bestFit="1" customWidth="1"/>
    <col min="1031" max="1031" width="17.42578125" style="131" customWidth="1"/>
    <col min="1032" max="1032" width="16.5703125" style="131" customWidth="1"/>
    <col min="1033" max="1033" width="11.42578125" style="131"/>
    <col min="1034" max="1034" width="16.42578125" style="131" bestFit="1" customWidth="1"/>
    <col min="1035" max="1035" width="21.5703125" style="131" bestFit="1" customWidth="1"/>
    <col min="1036" max="1280" width="11.42578125" style="131"/>
    <col min="1281" max="1282" width="4.42578125" style="131" customWidth="1"/>
    <col min="1283" max="1283" width="5.5703125" style="131" customWidth="1"/>
    <col min="1284" max="1284" width="5.42578125" style="131" customWidth="1"/>
    <col min="1285" max="1285" width="44.5703125" style="131" customWidth="1"/>
    <col min="1286" max="1286" width="15.85546875" style="131" bestFit="1" customWidth="1"/>
    <col min="1287" max="1287" width="17.42578125" style="131" customWidth="1"/>
    <col min="1288" max="1288" width="16.5703125" style="131" customWidth="1"/>
    <col min="1289" max="1289" width="11.42578125" style="131"/>
    <col min="1290" max="1290" width="16.42578125" style="131" bestFit="1" customWidth="1"/>
    <col min="1291" max="1291" width="21.5703125" style="131" bestFit="1" customWidth="1"/>
    <col min="1292" max="1536" width="11.42578125" style="131"/>
    <col min="1537" max="1538" width="4.42578125" style="131" customWidth="1"/>
    <col min="1539" max="1539" width="5.5703125" style="131" customWidth="1"/>
    <col min="1540" max="1540" width="5.42578125" style="131" customWidth="1"/>
    <col min="1541" max="1541" width="44.5703125" style="131" customWidth="1"/>
    <col min="1542" max="1542" width="15.85546875" style="131" bestFit="1" customWidth="1"/>
    <col min="1543" max="1543" width="17.42578125" style="131" customWidth="1"/>
    <col min="1544" max="1544" width="16.5703125" style="131" customWidth="1"/>
    <col min="1545" max="1545" width="11.42578125" style="131"/>
    <col min="1546" max="1546" width="16.42578125" style="131" bestFit="1" customWidth="1"/>
    <col min="1547" max="1547" width="21.5703125" style="131" bestFit="1" customWidth="1"/>
    <col min="1548" max="1792" width="11.42578125" style="131"/>
    <col min="1793" max="1794" width="4.42578125" style="131" customWidth="1"/>
    <col min="1795" max="1795" width="5.5703125" style="131" customWidth="1"/>
    <col min="1796" max="1796" width="5.42578125" style="131" customWidth="1"/>
    <col min="1797" max="1797" width="44.5703125" style="131" customWidth="1"/>
    <col min="1798" max="1798" width="15.85546875" style="131" bestFit="1" customWidth="1"/>
    <col min="1799" max="1799" width="17.42578125" style="131" customWidth="1"/>
    <col min="1800" max="1800" width="16.5703125" style="131" customWidth="1"/>
    <col min="1801" max="1801" width="11.42578125" style="131"/>
    <col min="1802" max="1802" width="16.42578125" style="131" bestFit="1" customWidth="1"/>
    <col min="1803" max="1803" width="21.5703125" style="131" bestFit="1" customWidth="1"/>
    <col min="1804" max="2048" width="11.42578125" style="131"/>
    <col min="2049" max="2050" width="4.42578125" style="131" customWidth="1"/>
    <col min="2051" max="2051" width="5.5703125" style="131" customWidth="1"/>
    <col min="2052" max="2052" width="5.42578125" style="131" customWidth="1"/>
    <col min="2053" max="2053" width="44.5703125" style="131" customWidth="1"/>
    <col min="2054" max="2054" width="15.85546875" style="131" bestFit="1" customWidth="1"/>
    <col min="2055" max="2055" width="17.42578125" style="131" customWidth="1"/>
    <col min="2056" max="2056" width="16.5703125" style="131" customWidth="1"/>
    <col min="2057" max="2057" width="11.42578125" style="131"/>
    <col min="2058" max="2058" width="16.42578125" style="131" bestFit="1" customWidth="1"/>
    <col min="2059" max="2059" width="21.5703125" style="131" bestFit="1" customWidth="1"/>
    <col min="2060" max="2304" width="11.42578125" style="131"/>
    <col min="2305" max="2306" width="4.42578125" style="131" customWidth="1"/>
    <col min="2307" max="2307" width="5.5703125" style="131" customWidth="1"/>
    <col min="2308" max="2308" width="5.42578125" style="131" customWidth="1"/>
    <col min="2309" max="2309" width="44.5703125" style="131" customWidth="1"/>
    <col min="2310" max="2310" width="15.85546875" style="131" bestFit="1" customWidth="1"/>
    <col min="2311" max="2311" width="17.42578125" style="131" customWidth="1"/>
    <col min="2312" max="2312" width="16.5703125" style="131" customWidth="1"/>
    <col min="2313" max="2313" width="11.42578125" style="131"/>
    <col min="2314" max="2314" width="16.42578125" style="131" bestFit="1" customWidth="1"/>
    <col min="2315" max="2315" width="21.5703125" style="131" bestFit="1" customWidth="1"/>
    <col min="2316" max="2560" width="11.42578125" style="131"/>
    <col min="2561" max="2562" width="4.42578125" style="131" customWidth="1"/>
    <col min="2563" max="2563" width="5.5703125" style="131" customWidth="1"/>
    <col min="2564" max="2564" width="5.42578125" style="131" customWidth="1"/>
    <col min="2565" max="2565" width="44.5703125" style="131" customWidth="1"/>
    <col min="2566" max="2566" width="15.85546875" style="131" bestFit="1" customWidth="1"/>
    <col min="2567" max="2567" width="17.42578125" style="131" customWidth="1"/>
    <col min="2568" max="2568" width="16.5703125" style="131" customWidth="1"/>
    <col min="2569" max="2569" width="11.42578125" style="131"/>
    <col min="2570" max="2570" width="16.42578125" style="131" bestFit="1" customWidth="1"/>
    <col min="2571" max="2571" width="21.5703125" style="131" bestFit="1" customWidth="1"/>
    <col min="2572" max="2816" width="11.42578125" style="131"/>
    <col min="2817" max="2818" width="4.42578125" style="131" customWidth="1"/>
    <col min="2819" max="2819" width="5.5703125" style="131" customWidth="1"/>
    <col min="2820" max="2820" width="5.42578125" style="131" customWidth="1"/>
    <col min="2821" max="2821" width="44.5703125" style="131" customWidth="1"/>
    <col min="2822" max="2822" width="15.85546875" style="131" bestFit="1" customWidth="1"/>
    <col min="2823" max="2823" width="17.42578125" style="131" customWidth="1"/>
    <col min="2824" max="2824" width="16.5703125" style="131" customWidth="1"/>
    <col min="2825" max="2825" width="11.42578125" style="131"/>
    <col min="2826" max="2826" width="16.42578125" style="131" bestFit="1" customWidth="1"/>
    <col min="2827" max="2827" width="21.5703125" style="131" bestFit="1" customWidth="1"/>
    <col min="2828" max="3072" width="11.42578125" style="131"/>
    <col min="3073" max="3074" width="4.42578125" style="131" customWidth="1"/>
    <col min="3075" max="3075" width="5.5703125" style="131" customWidth="1"/>
    <col min="3076" max="3076" width="5.42578125" style="131" customWidth="1"/>
    <col min="3077" max="3077" width="44.5703125" style="131" customWidth="1"/>
    <col min="3078" max="3078" width="15.85546875" style="131" bestFit="1" customWidth="1"/>
    <col min="3079" max="3079" width="17.42578125" style="131" customWidth="1"/>
    <col min="3080" max="3080" width="16.5703125" style="131" customWidth="1"/>
    <col min="3081" max="3081" width="11.42578125" style="131"/>
    <col min="3082" max="3082" width="16.42578125" style="131" bestFit="1" customWidth="1"/>
    <col min="3083" max="3083" width="21.5703125" style="131" bestFit="1" customWidth="1"/>
    <col min="3084" max="3328" width="11.42578125" style="131"/>
    <col min="3329" max="3330" width="4.42578125" style="131" customWidth="1"/>
    <col min="3331" max="3331" width="5.5703125" style="131" customWidth="1"/>
    <col min="3332" max="3332" width="5.42578125" style="131" customWidth="1"/>
    <col min="3333" max="3333" width="44.5703125" style="131" customWidth="1"/>
    <col min="3334" max="3334" width="15.85546875" style="131" bestFit="1" customWidth="1"/>
    <col min="3335" max="3335" width="17.42578125" style="131" customWidth="1"/>
    <col min="3336" max="3336" width="16.5703125" style="131" customWidth="1"/>
    <col min="3337" max="3337" width="11.42578125" style="131"/>
    <col min="3338" max="3338" width="16.42578125" style="131" bestFit="1" customWidth="1"/>
    <col min="3339" max="3339" width="21.5703125" style="131" bestFit="1" customWidth="1"/>
    <col min="3340" max="3584" width="11.42578125" style="131"/>
    <col min="3585" max="3586" width="4.42578125" style="131" customWidth="1"/>
    <col min="3587" max="3587" width="5.5703125" style="131" customWidth="1"/>
    <col min="3588" max="3588" width="5.42578125" style="131" customWidth="1"/>
    <col min="3589" max="3589" width="44.5703125" style="131" customWidth="1"/>
    <col min="3590" max="3590" width="15.85546875" style="131" bestFit="1" customWidth="1"/>
    <col min="3591" max="3591" width="17.42578125" style="131" customWidth="1"/>
    <col min="3592" max="3592" width="16.5703125" style="131" customWidth="1"/>
    <col min="3593" max="3593" width="11.42578125" style="131"/>
    <col min="3594" max="3594" width="16.42578125" style="131" bestFit="1" customWidth="1"/>
    <col min="3595" max="3595" width="21.5703125" style="131" bestFit="1" customWidth="1"/>
    <col min="3596" max="3840" width="11.42578125" style="131"/>
    <col min="3841" max="3842" width="4.42578125" style="131" customWidth="1"/>
    <col min="3843" max="3843" width="5.5703125" style="131" customWidth="1"/>
    <col min="3844" max="3844" width="5.42578125" style="131" customWidth="1"/>
    <col min="3845" max="3845" width="44.5703125" style="131" customWidth="1"/>
    <col min="3846" max="3846" width="15.85546875" style="131" bestFit="1" customWidth="1"/>
    <col min="3847" max="3847" width="17.42578125" style="131" customWidth="1"/>
    <col min="3848" max="3848" width="16.5703125" style="131" customWidth="1"/>
    <col min="3849" max="3849" width="11.42578125" style="131"/>
    <col min="3850" max="3850" width="16.42578125" style="131" bestFit="1" customWidth="1"/>
    <col min="3851" max="3851" width="21.5703125" style="131" bestFit="1" customWidth="1"/>
    <col min="3852" max="4096" width="11.42578125" style="131"/>
    <col min="4097" max="4098" width="4.42578125" style="131" customWidth="1"/>
    <col min="4099" max="4099" width="5.5703125" style="131" customWidth="1"/>
    <col min="4100" max="4100" width="5.42578125" style="131" customWidth="1"/>
    <col min="4101" max="4101" width="44.5703125" style="131" customWidth="1"/>
    <col min="4102" max="4102" width="15.85546875" style="131" bestFit="1" customWidth="1"/>
    <col min="4103" max="4103" width="17.42578125" style="131" customWidth="1"/>
    <col min="4104" max="4104" width="16.5703125" style="131" customWidth="1"/>
    <col min="4105" max="4105" width="11.42578125" style="131"/>
    <col min="4106" max="4106" width="16.42578125" style="131" bestFit="1" customWidth="1"/>
    <col min="4107" max="4107" width="21.5703125" style="131" bestFit="1" customWidth="1"/>
    <col min="4108" max="4352" width="11.42578125" style="131"/>
    <col min="4353" max="4354" width="4.42578125" style="131" customWidth="1"/>
    <col min="4355" max="4355" width="5.5703125" style="131" customWidth="1"/>
    <col min="4356" max="4356" width="5.42578125" style="131" customWidth="1"/>
    <col min="4357" max="4357" width="44.5703125" style="131" customWidth="1"/>
    <col min="4358" max="4358" width="15.85546875" style="131" bestFit="1" customWidth="1"/>
    <col min="4359" max="4359" width="17.42578125" style="131" customWidth="1"/>
    <col min="4360" max="4360" width="16.5703125" style="131" customWidth="1"/>
    <col min="4361" max="4361" width="11.42578125" style="131"/>
    <col min="4362" max="4362" width="16.42578125" style="131" bestFit="1" customWidth="1"/>
    <col min="4363" max="4363" width="21.5703125" style="131" bestFit="1" customWidth="1"/>
    <col min="4364" max="4608" width="11.42578125" style="131"/>
    <col min="4609" max="4610" width="4.42578125" style="131" customWidth="1"/>
    <col min="4611" max="4611" width="5.5703125" style="131" customWidth="1"/>
    <col min="4612" max="4612" width="5.42578125" style="131" customWidth="1"/>
    <col min="4613" max="4613" width="44.5703125" style="131" customWidth="1"/>
    <col min="4614" max="4614" width="15.85546875" style="131" bestFit="1" customWidth="1"/>
    <col min="4615" max="4615" width="17.42578125" style="131" customWidth="1"/>
    <col min="4616" max="4616" width="16.5703125" style="131" customWidth="1"/>
    <col min="4617" max="4617" width="11.42578125" style="131"/>
    <col min="4618" max="4618" width="16.42578125" style="131" bestFit="1" customWidth="1"/>
    <col min="4619" max="4619" width="21.5703125" style="131" bestFit="1" customWidth="1"/>
    <col min="4620" max="4864" width="11.42578125" style="131"/>
    <col min="4865" max="4866" width="4.42578125" style="131" customWidth="1"/>
    <col min="4867" max="4867" width="5.5703125" style="131" customWidth="1"/>
    <col min="4868" max="4868" width="5.42578125" style="131" customWidth="1"/>
    <col min="4869" max="4869" width="44.5703125" style="131" customWidth="1"/>
    <col min="4870" max="4870" width="15.85546875" style="131" bestFit="1" customWidth="1"/>
    <col min="4871" max="4871" width="17.42578125" style="131" customWidth="1"/>
    <col min="4872" max="4872" width="16.5703125" style="131" customWidth="1"/>
    <col min="4873" max="4873" width="11.42578125" style="131"/>
    <col min="4874" max="4874" width="16.42578125" style="131" bestFit="1" customWidth="1"/>
    <col min="4875" max="4875" width="21.5703125" style="131" bestFit="1" customWidth="1"/>
    <col min="4876" max="5120" width="11.42578125" style="131"/>
    <col min="5121" max="5122" width="4.42578125" style="131" customWidth="1"/>
    <col min="5123" max="5123" width="5.5703125" style="131" customWidth="1"/>
    <col min="5124" max="5124" width="5.42578125" style="131" customWidth="1"/>
    <col min="5125" max="5125" width="44.5703125" style="131" customWidth="1"/>
    <col min="5126" max="5126" width="15.85546875" style="131" bestFit="1" customWidth="1"/>
    <col min="5127" max="5127" width="17.42578125" style="131" customWidth="1"/>
    <col min="5128" max="5128" width="16.5703125" style="131" customWidth="1"/>
    <col min="5129" max="5129" width="11.42578125" style="131"/>
    <col min="5130" max="5130" width="16.42578125" style="131" bestFit="1" customWidth="1"/>
    <col min="5131" max="5131" width="21.5703125" style="131" bestFit="1" customWidth="1"/>
    <col min="5132" max="5376" width="11.42578125" style="131"/>
    <col min="5377" max="5378" width="4.42578125" style="131" customWidth="1"/>
    <col min="5379" max="5379" width="5.5703125" style="131" customWidth="1"/>
    <col min="5380" max="5380" width="5.42578125" style="131" customWidth="1"/>
    <col min="5381" max="5381" width="44.5703125" style="131" customWidth="1"/>
    <col min="5382" max="5382" width="15.85546875" style="131" bestFit="1" customWidth="1"/>
    <col min="5383" max="5383" width="17.42578125" style="131" customWidth="1"/>
    <col min="5384" max="5384" width="16.5703125" style="131" customWidth="1"/>
    <col min="5385" max="5385" width="11.42578125" style="131"/>
    <col min="5386" max="5386" width="16.42578125" style="131" bestFit="1" customWidth="1"/>
    <col min="5387" max="5387" width="21.5703125" style="131" bestFit="1" customWidth="1"/>
    <col min="5388" max="5632" width="11.42578125" style="131"/>
    <col min="5633" max="5634" width="4.42578125" style="131" customWidth="1"/>
    <col min="5635" max="5635" width="5.5703125" style="131" customWidth="1"/>
    <col min="5636" max="5636" width="5.42578125" style="131" customWidth="1"/>
    <col min="5637" max="5637" width="44.5703125" style="131" customWidth="1"/>
    <col min="5638" max="5638" width="15.85546875" style="131" bestFit="1" customWidth="1"/>
    <col min="5639" max="5639" width="17.42578125" style="131" customWidth="1"/>
    <col min="5640" max="5640" width="16.5703125" style="131" customWidth="1"/>
    <col min="5641" max="5641" width="11.42578125" style="131"/>
    <col min="5642" max="5642" width="16.42578125" style="131" bestFit="1" customWidth="1"/>
    <col min="5643" max="5643" width="21.5703125" style="131" bestFit="1" customWidth="1"/>
    <col min="5644" max="5888" width="11.42578125" style="131"/>
    <col min="5889" max="5890" width="4.42578125" style="131" customWidth="1"/>
    <col min="5891" max="5891" width="5.5703125" style="131" customWidth="1"/>
    <col min="5892" max="5892" width="5.42578125" style="131" customWidth="1"/>
    <col min="5893" max="5893" width="44.5703125" style="131" customWidth="1"/>
    <col min="5894" max="5894" width="15.85546875" style="131" bestFit="1" customWidth="1"/>
    <col min="5895" max="5895" width="17.42578125" style="131" customWidth="1"/>
    <col min="5896" max="5896" width="16.5703125" style="131" customWidth="1"/>
    <col min="5897" max="5897" width="11.42578125" style="131"/>
    <col min="5898" max="5898" width="16.42578125" style="131" bestFit="1" customWidth="1"/>
    <col min="5899" max="5899" width="21.5703125" style="131" bestFit="1" customWidth="1"/>
    <col min="5900" max="6144" width="11.42578125" style="131"/>
    <col min="6145" max="6146" width="4.42578125" style="131" customWidth="1"/>
    <col min="6147" max="6147" width="5.5703125" style="131" customWidth="1"/>
    <col min="6148" max="6148" width="5.42578125" style="131" customWidth="1"/>
    <col min="6149" max="6149" width="44.5703125" style="131" customWidth="1"/>
    <col min="6150" max="6150" width="15.85546875" style="131" bestFit="1" customWidth="1"/>
    <col min="6151" max="6151" width="17.42578125" style="131" customWidth="1"/>
    <col min="6152" max="6152" width="16.5703125" style="131" customWidth="1"/>
    <col min="6153" max="6153" width="11.42578125" style="131"/>
    <col min="6154" max="6154" width="16.42578125" style="131" bestFit="1" customWidth="1"/>
    <col min="6155" max="6155" width="21.5703125" style="131" bestFit="1" customWidth="1"/>
    <col min="6156" max="6400" width="11.42578125" style="131"/>
    <col min="6401" max="6402" width="4.42578125" style="131" customWidth="1"/>
    <col min="6403" max="6403" width="5.5703125" style="131" customWidth="1"/>
    <col min="6404" max="6404" width="5.42578125" style="131" customWidth="1"/>
    <col min="6405" max="6405" width="44.5703125" style="131" customWidth="1"/>
    <col min="6406" max="6406" width="15.85546875" style="131" bestFit="1" customWidth="1"/>
    <col min="6407" max="6407" width="17.42578125" style="131" customWidth="1"/>
    <col min="6408" max="6408" width="16.5703125" style="131" customWidth="1"/>
    <col min="6409" max="6409" width="11.42578125" style="131"/>
    <col min="6410" max="6410" width="16.42578125" style="131" bestFit="1" customWidth="1"/>
    <col min="6411" max="6411" width="21.5703125" style="131" bestFit="1" customWidth="1"/>
    <col min="6412" max="6656" width="11.42578125" style="131"/>
    <col min="6657" max="6658" width="4.42578125" style="131" customWidth="1"/>
    <col min="6659" max="6659" width="5.5703125" style="131" customWidth="1"/>
    <col min="6660" max="6660" width="5.42578125" style="131" customWidth="1"/>
    <col min="6661" max="6661" width="44.5703125" style="131" customWidth="1"/>
    <col min="6662" max="6662" width="15.85546875" style="131" bestFit="1" customWidth="1"/>
    <col min="6663" max="6663" width="17.42578125" style="131" customWidth="1"/>
    <col min="6664" max="6664" width="16.5703125" style="131" customWidth="1"/>
    <col min="6665" max="6665" width="11.42578125" style="131"/>
    <col min="6666" max="6666" width="16.42578125" style="131" bestFit="1" customWidth="1"/>
    <col min="6667" max="6667" width="21.5703125" style="131" bestFit="1" customWidth="1"/>
    <col min="6668" max="6912" width="11.42578125" style="131"/>
    <col min="6913" max="6914" width="4.42578125" style="131" customWidth="1"/>
    <col min="6915" max="6915" width="5.5703125" style="131" customWidth="1"/>
    <col min="6916" max="6916" width="5.42578125" style="131" customWidth="1"/>
    <col min="6917" max="6917" width="44.5703125" style="131" customWidth="1"/>
    <col min="6918" max="6918" width="15.85546875" style="131" bestFit="1" customWidth="1"/>
    <col min="6919" max="6919" width="17.42578125" style="131" customWidth="1"/>
    <col min="6920" max="6920" width="16.5703125" style="131" customWidth="1"/>
    <col min="6921" max="6921" width="11.42578125" style="131"/>
    <col min="6922" max="6922" width="16.42578125" style="131" bestFit="1" customWidth="1"/>
    <col min="6923" max="6923" width="21.5703125" style="131" bestFit="1" customWidth="1"/>
    <col min="6924" max="7168" width="11.42578125" style="131"/>
    <col min="7169" max="7170" width="4.42578125" style="131" customWidth="1"/>
    <col min="7171" max="7171" width="5.5703125" style="131" customWidth="1"/>
    <col min="7172" max="7172" width="5.42578125" style="131" customWidth="1"/>
    <col min="7173" max="7173" width="44.5703125" style="131" customWidth="1"/>
    <col min="7174" max="7174" width="15.85546875" style="131" bestFit="1" customWidth="1"/>
    <col min="7175" max="7175" width="17.42578125" style="131" customWidth="1"/>
    <col min="7176" max="7176" width="16.5703125" style="131" customWidth="1"/>
    <col min="7177" max="7177" width="11.42578125" style="131"/>
    <col min="7178" max="7178" width="16.42578125" style="131" bestFit="1" customWidth="1"/>
    <col min="7179" max="7179" width="21.5703125" style="131" bestFit="1" customWidth="1"/>
    <col min="7180" max="7424" width="11.42578125" style="131"/>
    <col min="7425" max="7426" width="4.42578125" style="131" customWidth="1"/>
    <col min="7427" max="7427" width="5.5703125" style="131" customWidth="1"/>
    <col min="7428" max="7428" width="5.42578125" style="131" customWidth="1"/>
    <col min="7429" max="7429" width="44.5703125" style="131" customWidth="1"/>
    <col min="7430" max="7430" width="15.85546875" style="131" bestFit="1" customWidth="1"/>
    <col min="7431" max="7431" width="17.42578125" style="131" customWidth="1"/>
    <col min="7432" max="7432" width="16.5703125" style="131" customWidth="1"/>
    <col min="7433" max="7433" width="11.42578125" style="131"/>
    <col min="7434" max="7434" width="16.42578125" style="131" bestFit="1" customWidth="1"/>
    <col min="7435" max="7435" width="21.5703125" style="131" bestFit="1" customWidth="1"/>
    <col min="7436" max="7680" width="11.42578125" style="131"/>
    <col min="7681" max="7682" width="4.42578125" style="131" customWidth="1"/>
    <col min="7683" max="7683" width="5.5703125" style="131" customWidth="1"/>
    <col min="7684" max="7684" width="5.42578125" style="131" customWidth="1"/>
    <col min="7685" max="7685" width="44.5703125" style="131" customWidth="1"/>
    <col min="7686" max="7686" width="15.85546875" style="131" bestFit="1" customWidth="1"/>
    <col min="7687" max="7687" width="17.42578125" style="131" customWidth="1"/>
    <col min="7688" max="7688" width="16.5703125" style="131" customWidth="1"/>
    <col min="7689" max="7689" width="11.42578125" style="131"/>
    <col min="7690" max="7690" width="16.42578125" style="131" bestFit="1" customWidth="1"/>
    <col min="7691" max="7691" width="21.5703125" style="131" bestFit="1" customWidth="1"/>
    <col min="7692" max="7936" width="11.42578125" style="131"/>
    <col min="7937" max="7938" width="4.42578125" style="131" customWidth="1"/>
    <col min="7939" max="7939" width="5.5703125" style="131" customWidth="1"/>
    <col min="7940" max="7940" width="5.42578125" style="131" customWidth="1"/>
    <col min="7941" max="7941" width="44.5703125" style="131" customWidth="1"/>
    <col min="7942" max="7942" width="15.85546875" style="131" bestFit="1" customWidth="1"/>
    <col min="7943" max="7943" width="17.42578125" style="131" customWidth="1"/>
    <col min="7944" max="7944" width="16.5703125" style="131" customWidth="1"/>
    <col min="7945" max="7945" width="11.42578125" style="131"/>
    <col min="7946" max="7946" width="16.42578125" style="131" bestFit="1" customWidth="1"/>
    <col min="7947" max="7947" width="21.5703125" style="131" bestFit="1" customWidth="1"/>
    <col min="7948" max="8192" width="11.42578125" style="131"/>
    <col min="8193" max="8194" width="4.42578125" style="131" customWidth="1"/>
    <col min="8195" max="8195" width="5.5703125" style="131" customWidth="1"/>
    <col min="8196" max="8196" width="5.42578125" style="131" customWidth="1"/>
    <col min="8197" max="8197" width="44.5703125" style="131" customWidth="1"/>
    <col min="8198" max="8198" width="15.85546875" style="131" bestFit="1" customWidth="1"/>
    <col min="8199" max="8199" width="17.42578125" style="131" customWidth="1"/>
    <col min="8200" max="8200" width="16.5703125" style="131" customWidth="1"/>
    <col min="8201" max="8201" width="11.42578125" style="131"/>
    <col min="8202" max="8202" width="16.42578125" style="131" bestFit="1" customWidth="1"/>
    <col min="8203" max="8203" width="21.5703125" style="131" bestFit="1" customWidth="1"/>
    <col min="8204" max="8448" width="11.42578125" style="131"/>
    <col min="8449" max="8450" width="4.42578125" style="131" customWidth="1"/>
    <col min="8451" max="8451" width="5.5703125" style="131" customWidth="1"/>
    <col min="8452" max="8452" width="5.42578125" style="131" customWidth="1"/>
    <col min="8453" max="8453" width="44.5703125" style="131" customWidth="1"/>
    <col min="8454" max="8454" width="15.85546875" style="131" bestFit="1" customWidth="1"/>
    <col min="8455" max="8455" width="17.42578125" style="131" customWidth="1"/>
    <col min="8456" max="8456" width="16.5703125" style="131" customWidth="1"/>
    <col min="8457" max="8457" width="11.42578125" style="131"/>
    <col min="8458" max="8458" width="16.42578125" style="131" bestFit="1" customWidth="1"/>
    <col min="8459" max="8459" width="21.5703125" style="131" bestFit="1" customWidth="1"/>
    <col min="8460" max="8704" width="11.42578125" style="131"/>
    <col min="8705" max="8706" width="4.42578125" style="131" customWidth="1"/>
    <col min="8707" max="8707" width="5.5703125" style="131" customWidth="1"/>
    <col min="8708" max="8708" width="5.42578125" style="131" customWidth="1"/>
    <col min="8709" max="8709" width="44.5703125" style="131" customWidth="1"/>
    <col min="8710" max="8710" width="15.85546875" style="131" bestFit="1" customWidth="1"/>
    <col min="8711" max="8711" width="17.42578125" style="131" customWidth="1"/>
    <col min="8712" max="8712" width="16.5703125" style="131" customWidth="1"/>
    <col min="8713" max="8713" width="11.42578125" style="131"/>
    <col min="8714" max="8714" width="16.42578125" style="131" bestFit="1" customWidth="1"/>
    <col min="8715" max="8715" width="21.5703125" style="131" bestFit="1" customWidth="1"/>
    <col min="8716" max="8960" width="11.42578125" style="131"/>
    <col min="8961" max="8962" width="4.42578125" style="131" customWidth="1"/>
    <col min="8963" max="8963" width="5.5703125" style="131" customWidth="1"/>
    <col min="8964" max="8964" width="5.42578125" style="131" customWidth="1"/>
    <col min="8965" max="8965" width="44.5703125" style="131" customWidth="1"/>
    <col min="8966" max="8966" width="15.85546875" style="131" bestFit="1" customWidth="1"/>
    <col min="8967" max="8967" width="17.42578125" style="131" customWidth="1"/>
    <col min="8968" max="8968" width="16.5703125" style="131" customWidth="1"/>
    <col min="8969" max="8969" width="11.42578125" style="131"/>
    <col min="8970" max="8970" width="16.42578125" style="131" bestFit="1" customWidth="1"/>
    <col min="8971" max="8971" width="21.5703125" style="131" bestFit="1" customWidth="1"/>
    <col min="8972" max="9216" width="11.42578125" style="131"/>
    <col min="9217" max="9218" width="4.42578125" style="131" customWidth="1"/>
    <col min="9219" max="9219" width="5.5703125" style="131" customWidth="1"/>
    <col min="9220" max="9220" width="5.42578125" style="131" customWidth="1"/>
    <col min="9221" max="9221" width="44.5703125" style="131" customWidth="1"/>
    <col min="9222" max="9222" width="15.85546875" style="131" bestFit="1" customWidth="1"/>
    <col min="9223" max="9223" width="17.42578125" style="131" customWidth="1"/>
    <col min="9224" max="9224" width="16.5703125" style="131" customWidth="1"/>
    <col min="9225" max="9225" width="11.42578125" style="131"/>
    <col min="9226" max="9226" width="16.42578125" style="131" bestFit="1" customWidth="1"/>
    <col min="9227" max="9227" width="21.5703125" style="131" bestFit="1" customWidth="1"/>
    <col min="9228" max="9472" width="11.42578125" style="131"/>
    <col min="9473" max="9474" width="4.42578125" style="131" customWidth="1"/>
    <col min="9475" max="9475" width="5.5703125" style="131" customWidth="1"/>
    <col min="9476" max="9476" width="5.42578125" style="131" customWidth="1"/>
    <col min="9477" max="9477" width="44.5703125" style="131" customWidth="1"/>
    <col min="9478" max="9478" width="15.85546875" style="131" bestFit="1" customWidth="1"/>
    <col min="9479" max="9479" width="17.42578125" style="131" customWidth="1"/>
    <col min="9480" max="9480" width="16.5703125" style="131" customWidth="1"/>
    <col min="9481" max="9481" width="11.42578125" style="131"/>
    <col min="9482" max="9482" width="16.42578125" style="131" bestFit="1" customWidth="1"/>
    <col min="9483" max="9483" width="21.5703125" style="131" bestFit="1" customWidth="1"/>
    <col min="9484" max="9728" width="11.42578125" style="131"/>
    <col min="9729" max="9730" width="4.42578125" style="131" customWidth="1"/>
    <col min="9731" max="9731" width="5.5703125" style="131" customWidth="1"/>
    <col min="9732" max="9732" width="5.42578125" style="131" customWidth="1"/>
    <col min="9733" max="9733" width="44.5703125" style="131" customWidth="1"/>
    <col min="9734" max="9734" width="15.85546875" style="131" bestFit="1" customWidth="1"/>
    <col min="9735" max="9735" width="17.42578125" style="131" customWidth="1"/>
    <col min="9736" max="9736" width="16.5703125" style="131" customWidth="1"/>
    <col min="9737" max="9737" width="11.42578125" style="131"/>
    <col min="9738" max="9738" width="16.42578125" style="131" bestFit="1" customWidth="1"/>
    <col min="9739" max="9739" width="21.5703125" style="131" bestFit="1" customWidth="1"/>
    <col min="9740" max="9984" width="11.42578125" style="131"/>
    <col min="9985" max="9986" width="4.42578125" style="131" customWidth="1"/>
    <col min="9987" max="9987" width="5.5703125" style="131" customWidth="1"/>
    <col min="9988" max="9988" width="5.42578125" style="131" customWidth="1"/>
    <col min="9989" max="9989" width="44.5703125" style="131" customWidth="1"/>
    <col min="9990" max="9990" width="15.85546875" style="131" bestFit="1" customWidth="1"/>
    <col min="9991" max="9991" width="17.42578125" style="131" customWidth="1"/>
    <col min="9992" max="9992" width="16.5703125" style="131" customWidth="1"/>
    <col min="9993" max="9993" width="11.42578125" style="131"/>
    <col min="9994" max="9994" width="16.42578125" style="131" bestFit="1" customWidth="1"/>
    <col min="9995" max="9995" width="21.5703125" style="131" bestFit="1" customWidth="1"/>
    <col min="9996" max="10240" width="11.42578125" style="131"/>
    <col min="10241" max="10242" width="4.42578125" style="131" customWidth="1"/>
    <col min="10243" max="10243" width="5.5703125" style="131" customWidth="1"/>
    <col min="10244" max="10244" width="5.42578125" style="131" customWidth="1"/>
    <col min="10245" max="10245" width="44.5703125" style="131" customWidth="1"/>
    <col min="10246" max="10246" width="15.85546875" style="131" bestFit="1" customWidth="1"/>
    <col min="10247" max="10247" width="17.42578125" style="131" customWidth="1"/>
    <col min="10248" max="10248" width="16.5703125" style="131" customWidth="1"/>
    <col min="10249" max="10249" width="11.42578125" style="131"/>
    <col min="10250" max="10250" width="16.42578125" style="131" bestFit="1" customWidth="1"/>
    <col min="10251" max="10251" width="21.5703125" style="131" bestFit="1" customWidth="1"/>
    <col min="10252" max="10496" width="11.42578125" style="131"/>
    <col min="10497" max="10498" width="4.42578125" style="131" customWidth="1"/>
    <col min="10499" max="10499" width="5.5703125" style="131" customWidth="1"/>
    <col min="10500" max="10500" width="5.42578125" style="131" customWidth="1"/>
    <col min="10501" max="10501" width="44.5703125" style="131" customWidth="1"/>
    <col min="10502" max="10502" width="15.85546875" style="131" bestFit="1" customWidth="1"/>
    <col min="10503" max="10503" width="17.42578125" style="131" customWidth="1"/>
    <col min="10504" max="10504" width="16.5703125" style="131" customWidth="1"/>
    <col min="10505" max="10505" width="11.42578125" style="131"/>
    <col min="10506" max="10506" width="16.42578125" style="131" bestFit="1" customWidth="1"/>
    <col min="10507" max="10507" width="21.5703125" style="131" bestFit="1" customWidth="1"/>
    <col min="10508" max="10752" width="11.42578125" style="131"/>
    <col min="10753" max="10754" width="4.42578125" style="131" customWidth="1"/>
    <col min="10755" max="10755" width="5.5703125" style="131" customWidth="1"/>
    <col min="10756" max="10756" width="5.42578125" style="131" customWidth="1"/>
    <col min="10757" max="10757" width="44.5703125" style="131" customWidth="1"/>
    <col min="10758" max="10758" width="15.85546875" style="131" bestFit="1" customWidth="1"/>
    <col min="10759" max="10759" width="17.42578125" style="131" customWidth="1"/>
    <col min="10760" max="10760" width="16.5703125" style="131" customWidth="1"/>
    <col min="10761" max="10761" width="11.42578125" style="131"/>
    <col min="10762" max="10762" width="16.42578125" style="131" bestFit="1" customWidth="1"/>
    <col min="10763" max="10763" width="21.5703125" style="131" bestFit="1" customWidth="1"/>
    <col min="10764" max="11008" width="11.42578125" style="131"/>
    <col min="11009" max="11010" width="4.42578125" style="131" customWidth="1"/>
    <col min="11011" max="11011" width="5.5703125" style="131" customWidth="1"/>
    <col min="11012" max="11012" width="5.42578125" style="131" customWidth="1"/>
    <col min="11013" max="11013" width="44.5703125" style="131" customWidth="1"/>
    <col min="11014" max="11014" width="15.85546875" style="131" bestFit="1" customWidth="1"/>
    <col min="11015" max="11015" width="17.42578125" style="131" customWidth="1"/>
    <col min="11016" max="11016" width="16.5703125" style="131" customWidth="1"/>
    <col min="11017" max="11017" width="11.42578125" style="131"/>
    <col min="11018" max="11018" width="16.42578125" style="131" bestFit="1" customWidth="1"/>
    <col min="11019" max="11019" width="21.5703125" style="131" bestFit="1" customWidth="1"/>
    <col min="11020" max="11264" width="11.42578125" style="131"/>
    <col min="11265" max="11266" width="4.42578125" style="131" customWidth="1"/>
    <col min="11267" max="11267" width="5.5703125" style="131" customWidth="1"/>
    <col min="11268" max="11268" width="5.42578125" style="131" customWidth="1"/>
    <col min="11269" max="11269" width="44.5703125" style="131" customWidth="1"/>
    <col min="11270" max="11270" width="15.85546875" style="131" bestFit="1" customWidth="1"/>
    <col min="11271" max="11271" width="17.42578125" style="131" customWidth="1"/>
    <col min="11272" max="11272" width="16.5703125" style="131" customWidth="1"/>
    <col min="11273" max="11273" width="11.42578125" style="131"/>
    <col min="11274" max="11274" width="16.42578125" style="131" bestFit="1" customWidth="1"/>
    <col min="11275" max="11275" width="21.5703125" style="131" bestFit="1" customWidth="1"/>
    <col min="11276" max="11520" width="11.42578125" style="131"/>
    <col min="11521" max="11522" width="4.42578125" style="131" customWidth="1"/>
    <col min="11523" max="11523" width="5.5703125" style="131" customWidth="1"/>
    <col min="11524" max="11524" width="5.42578125" style="131" customWidth="1"/>
    <col min="11525" max="11525" width="44.5703125" style="131" customWidth="1"/>
    <col min="11526" max="11526" width="15.85546875" style="131" bestFit="1" customWidth="1"/>
    <col min="11527" max="11527" width="17.42578125" style="131" customWidth="1"/>
    <col min="11528" max="11528" width="16.5703125" style="131" customWidth="1"/>
    <col min="11529" max="11529" width="11.42578125" style="131"/>
    <col min="11530" max="11530" width="16.42578125" style="131" bestFit="1" customWidth="1"/>
    <col min="11531" max="11531" width="21.5703125" style="131" bestFit="1" customWidth="1"/>
    <col min="11532" max="11776" width="11.42578125" style="131"/>
    <col min="11777" max="11778" width="4.42578125" style="131" customWidth="1"/>
    <col min="11779" max="11779" width="5.5703125" style="131" customWidth="1"/>
    <col min="11780" max="11780" width="5.42578125" style="131" customWidth="1"/>
    <col min="11781" max="11781" width="44.5703125" style="131" customWidth="1"/>
    <col min="11782" max="11782" width="15.85546875" style="131" bestFit="1" customWidth="1"/>
    <col min="11783" max="11783" width="17.42578125" style="131" customWidth="1"/>
    <col min="11784" max="11784" width="16.5703125" style="131" customWidth="1"/>
    <col min="11785" max="11785" width="11.42578125" style="131"/>
    <col min="11786" max="11786" width="16.42578125" style="131" bestFit="1" customWidth="1"/>
    <col min="11787" max="11787" width="21.5703125" style="131" bestFit="1" customWidth="1"/>
    <col min="11788" max="12032" width="11.42578125" style="131"/>
    <col min="12033" max="12034" width="4.42578125" style="131" customWidth="1"/>
    <col min="12035" max="12035" width="5.5703125" style="131" customWidth="1"/>
    <col min="12036" max="12036" width="5.42578125" style="131" customWidth="1"/>
    <col min="12037" max="12037" width="44.5703125" style="131" customWidth="1"/>
    <col min="12038" max="12038" width="15.85546875" style="131" bestFit="1" customWidth="1"/>
    <col min="12039" max="12039" width="17.42578125" style="131" customWidth="1"/>
    <col min="12040" max="12040" width="16.5703125" style="131" customWidth="1"/>
    <col min="12041" max="12041" width="11.42578125" style="131"/>
    <col min="12042" max="12042" width="16.42578125" style="131" bestFit="1" customWidth="1"/>
    <col min="12043" max="12043" width="21.5703125" style="131" bestFit="1" customWidth="1"/>
    <col min="12044" max="12288" width="11.42578125" style="131"/>
    <col min="12289" max="12290" width="4.42578125" style="131" customWidth="1"/>
    <col min="12291" max="12291" width="5.5703125" style="131" customWidth="1"/>
    <col min="12292" max="12292" width="5.42578125" style="131" customWidth="1"/>
    <col min="12293" max="12293" width="44.5703125" style="131" customWidth="1"/>
    <col min="12294" max="12294" width="15.85546875" style="131" bestFit="1" customWidth="1"/>
    <col min="12295" max="12295" width="17.42578125" style="131" customWidth="1"/>
    <col min="12296" max="12296" width="16.5703125" style="131" customWidth="1"/>
    <col min="12297" max="12297" width="11.42578125" style="131"/>
    <col min="12298" max="12298" width="16.42578125" style="131" bestFit="1" customWidth="1"/>
    <col min="12299" max="12299" width="21.5703125" style="131" bestFit="1" customWidth="1"/>
    <col min="12300" max="12544" width="11.42578125" style="131"/>
    <col min="12545" max="12546" width="4.42578125" style="131" customWidth="1"/>
    <col min="12547" max="12547" width="5.5703125" style="131" customWidth="1"/>
    <col min="12548" max="12548" width="5.42578125" style="131" customWidth="1"/>
    <col min="12549" max="12549" width="44.5703125" style="131" customWidth="1"/>
    <col min="12550" max="12550" width="15.85546875" style="131" bestFit="1" customWidth="1"/>
    <col min="12551" max="12551" width="17.42578125" style="131" customWidth="1"/>
    <col min="12552" max="12552" width="16.5703125" style="131" customWidth="1"/>
    <col min="12553" max="12553" width="11.42578125" style="131"/>
    <col min="12554" max="12554" width="16.42578125" style="131" bestFit="1" customWidth="1"/>
    <col min="12555" max="12555" width="21.5703125" style="131" bestFit="1" customWidth="1"/>
    <col min="12556" max="12800" width="11.42578125" style="131"/>
    <col min="12801" max="12802" width="4.42578125" style="131" customWidth="1"/>
    <col min="12803" max="12803" width="5.5703125" style="131" customWidth="1"/>
    <col min="12804" max="12804" width="5.42578125" style="131" customWidth="1"/>
    <col min="12805" max="12805" width="44.5703125" style="131" customWidth="1"/>
    <col min="12806" max="12806" width="15.85546875" style="131" bestFit="1" customWidth="1"/>
    <col min="12807" max="12807" width="17.42578125" style="131" customWidth="1"/>
    <col min="12808" max="12808" width="16.5703125" style="131" customWidth="1"/>
    <col min="12809" max="12809" width="11.42578125" style="131"/>
    <col min="12810" max="12810" width="16.42578125" style="131" bestFit="1" customWidth="1"/>
    <col min="12811" max="12811" width="21.5703125" style="131" bestFit="1" customWidth="1"/>
    <col min="12812" max="13056" width="11.42578125" style="131"/>
    <col min="13057" max="13058" width="4.42578125" style="131" customWidth="1"/>
    <col min="13059" max="13059" width="5.5703125" style="131" customWidth="1"/>
    <col min="13060" max="13060" width="5.42578125" style="131" customWidth="1"/>
    <col min="13061" max="13061" width="44.5703125" style="131" customWidth="1"/>
    <col min="13062" max="13062" width="15.85546875" style="131" bestFit="1" customWidth="1"/>
    <col min="13063" max="13063" width="17.42578125" style="131" customWidth="1"/>
    <col min="13064" max="13064" width="16.5703125" style="131" customWidth="1"/>
    <col min="13065" max="13065" width="11.42578125" style="131"/>
    <col min="13066" max="13066" width="16.42578125" style="131" bestFit="1" customWidth="1"/>
    <col min="13067" max="13067" width="21.5703125" style="131" bestFit="1" customWidth="1"/>
    <col min="13068" max="13312" width="11.42578125" style="131"/>
    <col min="13313" max="13314" width="4.42578125" style="131" customWidth="1"/>
    <col min="13315" max="13315" width="5.5703125" style="131" customWidth="1"/>
    <col min="13316" max="13316" width="5.42578125" style="131" customWidth="1"/>
    <col min="13317" max="13317" width="44.5703125" style="131" customWidth="1"/>
    <col min="13318" max="13318" width="15.85546875" style="131" bestFit="1" customWidth="1"/>
    <col min="13319" max="13319" width="17.42578125" style="131" customWidth="1"/>
    <col min="13320" max="13320" width="16.5703125" style="131" customWidth="1"/>
    <col min="13321" max="13321" width="11.42578125" style="131"/>
    <col min="13322" max="13322" width="16.42578125" style="131" bestFit="1" customWidth="1"/>
    <col min="13323" max="13323" width="21.5703125" style="131" bestFit="1" customWidth="1"/>
    <col min="13324" max="13568" width="11.42578125" style="131"/>
    <col min="13569" max="13570" width="4.42578125" style="131" customWidth="1"/>
    <col min="13571" max="13571" width="5.5703125" style="131" customWidth="1"/>
    <col min="13572" max="13572" width="5.42578125" style="131" customWidth="1"/>
    <col min="13573" max="13573" width="44.5703125" style="131" customWidth="1"/>
    <col min="13574" max="13574" width="15.85546875" style="131" bestFit="1" customWidth="1"/>
    <col min="13575" max="13575" width="17.42578125" style="131" customWidth="1"/>
    <col min="13576" max="13576" width="16.5703125" style="131" customWidth="1"/>
    <col min="13577" max="13577" width="11.42578125" style="131"/>
    <col min="13578" max="13578" width="16.42578125" style="131" bestFit="1" customWidth="1"/>
    <col min="13579" max="13579" width="21.5703125" style="131" bestFit="1" customWidth="1"/>
    <col min="13580" max="13824" width="11.42578125" style="131"/>
    <col min="13825" max="13826" width="4.42578125" style="131" customWidth="1"/>
    <col min="13827" max="13827" width="5.5703125" style="131" customWidth="1"/>
    <col min="13828" max="13828" width="5.42578125" style="131" customWidth="1"/>
    <col min="13829" max="13829" width="44.5703125" style="131" customWidth="1"/>
    <col min="13830" max="13830" width="15.85546875" style="131" bestFit="1" customWidth="1"/>
    <col min="13831" max="13831" width="17.42578125" style="131" customWidth="1"/>
    <col min="13832" max="13832" width="16.5703125" style="131" customWidth="1"/>
    <col min="13833" max="13833" width="11.42578125" style="131"/>
    <col min="13834" max="13834" width="16.42578125" style="131" bestFit="1" customWidth="1"/>
    <col min="13835" max="13835" width="21.5703125" style="131" bestFit="1" customWidth="1"/>
    <col min="13836" max="14080" width="11.42578125" style="131"/>
    <col min="14081" max="14082" width="4.42578125" style="131" customWidth="1"/>
    <col min="14083" max="14083" width="5.5703125" style="131" customWidth="1"/>
    <col min="14084" max="14084" width="5.42578125" style="131" customWidth="1"/>
    <col min="14085" max="14085" width="44.5703125" style="131" customWidth="1"/>
    <col min="14086" max="14086" width="15.85546875" style="131" bestFit="1" customWidth="1"/>
    <col min="14087" max="14087" width="17.42578125" style="131" customWidth="1"/>
    <col min="14088" max="14088" width="16.5703125" style="131" customWidth="1"/>
    <col min="14089" max="14089" width="11.42578125" style="131"/>
    <col min="14090" max="14090" width="16.42578125" style="131" bestFit="1" customWidth="1"/>
    <col min="14091" max="14091" width="21.5703125" style="131" bestFit="1" customWidth="1"/>
    <col min="14092" max="14336" width="11.42578125" style="131"/>
    <col min="14337" max="14338" width="4.42578125" style="131" customWidth="1"/>
    <col min="14339" max="14339" width="5.5703125" style="131" customWidth="1"/>
    <col min="14340" max="14340" width="5.42578125" style="131" customWidth="1"/>
    <col min="14341" max="14341" width="44.5703125" style="131" customWidth="1"/>
    <col min="14342" max="14342" width="15.85546875" style="131" bestFit="1" customWidth="1"/>
    <col min="14343" max="14343" width="17.42578125" style="131" customWidth="1"/>
    <col min="14344" max="14344" width="16.5703125" style="131" customWidth="1"/>
    <col min="14345" max="14345" width="11.42578125" style="131"/>
    <col min="14346" max="14346" width="16.42578125" style="131" bestFit="1" customWidth="1"/>
    <col min="14347" max="14347" width="21.5703125" style="131" bestFit="1" customWidth="1"/>
    <col min="14348" max="14592" width="11.42578125" style="131"/>
    <col min="14593" max="14594" width="4.42578125" style="131" customWidth="1"/>
    <col min="14595" max="14595" width="5.5703125" style="131" customWidth="1"/>
    <col min="14596" max="14596" width="5.42578125" style="131" customWidth="1"/>
    <col min="14597" max="14597" width="44.5703125" style="131" customWidth="1"/>
    <col min="14598" max="14598" width="15.85546875" style="131" bestFit="1" customWidth="1"/>
    <col min="14599" max="14599" width="17.42578125" style="131" customWidth="1"/>
    <col min="14600" max="14600" width="16.5703125" style="131" customWidth="1"/>
    <col min="14601" max="14601" width="11.42578125" style="131"/>
    <col min="14602" max="14602" width="16.42578125" style="131" bestFit="1" customWidth="1"/>
    <col min="14603" max="14603" width="21.5703125" style="131" bestFit="1" customWidth="1"/>
    <col min="14604" max="14848" width="11.42578125" style="131"/>
    <col min="14849" max="14850" width="4.42578125" style="131" customWidth="1"/>
    <col min="14851" max="14851" width="5.5703125" style="131" customWidth="1"/>
    <col min="14852" max="14852" width="5.42578125" style="131" customWidth="1"/>
    <col min="14853" max="14853" width="44.5703125" style="131" customWidth="1"/>
    <col min="14854" max="14854" width="15.85546875" style="131" bestFit="1" customWidth="1"/>
    <col min="14855" max="14855" width="17.42578125" style="131" customWidth="1"/>
    <col min="14856" max="14856" width="16.5703125" style="131" customWidth="1"/>
    <col min="14857" max="14857" width="11.42578125" style="131"/>
    <col min="14858" max="14858" width="16.42578125" style="131" bestFit="1" customWidth="1"/>
    <col min="14859" max="14859" width="21.5703125" style="131" bestFit="1" customWidth="1"/>
    <col min="14860" max="15104" width="11.42578125" style="131"/>
    <col min="15105" max="15106" width="4.42578125" style="131" customWidth="1"/>
    <col min="15107" max="15107" width="5.5703125" style="131" customWidth="1"/>
    <col min="15108" max="15108" width="5.42578125" style="131" customWidth="1"/>
    <col min="15109" max="15109" width="44.5703125" style="131" customWidth="1"/>
    <col min="15110" max="15110" width="15.85546875" style="131" bestFit="1" customWidth="1"/>
    <col min="15111" max="15111" width="17.42578125" style="131" customWidth="1"/>
    <col min="15112" max="15112" width="16.5703125" style="131" customWidth="1"/>
    <col min="15113" max="15113" width="11.42578125" style="131"/>
    <col min="15114" max="15114" width="16.42578125" style="131" bestFit="1" customWidth="1"/>
    <col min="15115" max="15115" width="21.5703125" style="131" bestFit="1" customWidth="1"/>
    <col min="15116" max="15360" width="11.42578125" style="131"/>
    <col min="15361" max="15362" width="4.42578125" style="131" customWidth="1"/>
    <col min="15363" max="15363" width="5.5703125" style="131" customWidth="1"/>
    <col min="15364" max="15364" width="5.42578125" style="131" customWidth="1"/>
    <col min="15365" max="15365" width="44.5703125" style="131" customWidth="1"/>
    <col min="15366" max="15366" width="15.85546875" style="131" bestFit="1" customWidth="1"/>
    <col min="15367" max="15367" width="17.42578125" style="131" customWidth="1"/>
    <col min="15368" max="15368" width="16.5703125" style="131" customWidth="1"/>
    <col min="15369" max="15369" width="11.42578125" style="131"/>
    <col min="15370" max="15370" width="16.42578125" style="131" bestFit="1" customWidth="1"/>
    <col min="15371" max="15371" width="21.5703125" style="131" bestFit="1" customWidth="1"/>
    <col min="15372" max="15616" width="11.42578125" style="131"/>
    <col min="15617" max="15618" width="4.42578125" style="131" customWidth="1"/>
    <col min="15619" max="15619" width="5.5703125" style="131" customWidth="1"/>
    <col min="15620" max="15620" width="5.42578125" style="131" customWidth="1"/>
    <col min="15621" max="15621" width="44.5703125" style="131" customWidth="1"/>
    <col min="15622" max="15622" width="15.85546875" style="131" bestFit="1" customWidth="1"/>
    <col min="15623" max="15623" width="17.42578125" style="131" customWidth="1"/>
    <col min="15624" max="15624" width="16.5703125" style="131" customWidth="1"/>
    <col min="15625" max="15625" width="11.42578125" style="131"/>
    <col min="15626" max="15626" width="16.42578125" style="131" bestFit="1" customWidth="1"/>
    <col min="15627" max="15627" width="21.5703125" style="131" bestFit="1" customWidth="1"/>
    <col min="15628" max="15872" width="11.42578125" style="131"/>
    <col min="15873" max="15874" width="4.42578125" style="131" customWidth="1"/>
    <col min="15875" max="15875" width="5.5703125" style="131" customWidth="1"/>
    <col min="15876" max="15876" width="5.42578125" style="131" customWidth="1"/>
    <col min="15877" max="15877" width="44.5703125" style="131" customWidth="1"/>
    <col min="15878" max="15878" width="15.85546875" style="131" bestFit="1" customWidth="1"/>
    <col min="15879" max="15879" width="17.42578125" style="131" customWidth="1"/>
    <col min="15880" max="15880" width="16.5703125" style="131" customWidth="1"/>
    <col min="15881" max="15881" width="11.42578125" style="131"/>
    <col min="15882" max="15882" width="16.42578125" style="131" bestFit="1" customWidth="1"/>
    <col min="15883" max="15883" width="21.5703125" style="131" bestFit="1" customWidth="1"/>
    <col min="15884" max="16128" width="11.42578125" style="131"/>
    <col min="16129" max="16130" width="4.42578125" style="131" customWidth="1"/>
    <col min="16131" max="16131" width="5.5703125" style="131" customWidth="1"/>
    <col min="16132" max="16132" width="5.42578125" style="131" customWidth="1"/>
    <col min="16133" max="16133" width="44.5703125" style="131" customWidth="1"/>
    <col min="16134" max="16134" width="15.85546875" style="131" bestFit="1" customWidth="1"/>
    <col min="16135" max="16135" width="17.42578125" style="131" customWidth="1"/>
    <col min="16136" max="16136" width="16.5703125" style="131" customWidth="1"/>
    <col min="16137" max="16137" width="11.42578125" style="131"/>
    <col min="16138" max="16138" width="16.42578125" style="131" bestFit="1" customWidth="1"/>
    <col min="16139" max="16139" width="21.5703125" style="131" bestFit="1" customWidth="1"/>
    <col min="16140" max="16384" width="11.42578125" style="131"/>
  </cols>
  <sheetData>
    <row r="2" spans="1:10" ht="15">
      <c r="A2" s="531"/>
      <c r="B2" s="531"/>
      <c r="C2" s="531"/>
      <c r="D2" s="531"/>
      <c r="E2" s="531"/>
      <c r="F2" s="531"/>
      <c r="G2" s="531"/>
      <c r="H2" s="531"/>
    </row>
    <row r="3" spans="1:10" ht="48" customHeight="1">
      <c r="A3" s="532" t="s">
        <v>450</v>
      </c>
      <c r="B3" s="532"/>
      <c r="C3" s="532"/>
      <c r="D3" s="532"/>
      <c r="E3" s="532"/>
      <c r="F3" s="532"/>
      <c r="G3" s="532"/>
      <c r="H3" s="532"/>
    </row>
    <row r="4" spans="1:10" s="132" customFormat="1" ht="26.25" customHeight="1">
      <c r="A4" s="532" t="s">
        <v>91</v>
      </c>
      <c r="B4" s="532"/>
      <c r="C4" s="532"/>
      <c r="D4" s="532"/>
      <c r="E4" s="532"/>
      <c r="F4" s="532"/>
      <c r="G4" s="533"/>
      <c r="H4" s="533"/>
    </row>
    <row r="5" spans="1:10" ht="15.75" customHeight="1">
      <c r="A5" s="133"/>
      <c r="B5" s="134"/>
      <c r="C5" s="134"/>
      <c r="D5" s="134"/>
      <c r="E5" s="134"/>
    </row>
    <row r="6" spans="1:10" ht="27.75" customHeight="1">
      <c r="A6" s="135"/>
      <c r="B6" s="136"/>
      <c r="C6" s="136"/>
      <c r="D6" s="137"/>
      <c r="E6" s="138"/>
      <c r="F6" s="139" t="s">
        <v>447</v>
      </c>
      <c r="G6" s="139" t="s">
        <v>448</v>
      </c>
      <c r="H6" s="140" t="s">
        <v>449</v>
      </c>
      <c r="I6" s="141"/>
    </row>
    <row r="7" spans="1:10" ht="27.75" customHeight="1">
      <c r="A7" s="534" t="s">
        <v>95</v>
      </c>
      <c r="B7" s="526"/>
      <c r="C7" s="526"/>
      <c r="D7" s="526"/>
      <c r="E7" s="535"/>
      <c r="F7" s="142">
        <v>59261621</v>
      </c>
      <c r="G7" s="142">
        <v>61180969</v>
      </c>
      <c r="H7" s="142">
        <v>61414476</v>
      </c>
      <c r="I7" s="143"/>
    </row>
    <row r="8" spans="1:10" ht="22.5" customHeight="1">
      <c r="A8" s="523" t="s">
        <v>96</v>
      </c>
      <c r="B8" s="524"/>
      <c r="C8" s="524"/>
      <c r="D8" s="524"/>
      <c r="E8" s="536"/>
      <c r="F8" s="144">
        <v>59261621</v>
      </c>
      <c r="G8" s="144">
        <v>61180969</v>
      </c>
      <c r="H8" s="144">
        <v>61414476</v>
      </c>
    </row>
    <row r="9" spans="1:10" ht="22.5" customHeight="1">
      <c r="A9" s="537" t="s">
        <v>97</v>
      </c>
      <c r="B9" s="536"/>
      <c r="C9" s="536"/>
      <c r="D9" s="536"/>
      <c r="E9" s="536"/>
      <c r="F9" s="144">
        <v>0</v>
      </c>
      <c r="G9" s="144"/>
      <c r="H9" s="144"/>
    </row>
    <row r="10" spans="1:10" ht="22.5" customHeight="1">
      <c r="A10" s="145" t="s">
        <v>98</v>
      </c>
      <c r="B10" s="146"/>
      <c r="C10" s="146"/>
      <c r="D10" s="146"/>
      <c r="E10" s="146"/>
      <c r="F10" s="142">
        <v>59261621</v>
      </c>
      <c r="G10" s="142">
        <v>61180969</v>
      </c>
      <c r="H10" s="142">
        <v>61414476</v>
      </c>
    </row>
    <row r="11" spans="1:10" ht="22.5" customHeight="1">
      <c r="A11" s="527" t="s">
        <v>99</v>
      </c>
      <c r="B11" s="524"/>
      <c r="C11" s="524"/>
      <c r="D11" s="524"/>
      <c r="E11" s="538"/>
      <c r="F11" s="144">
        <v>58144621</v>
      </c>
      <c r="G11" s="144">
        <v>58360969</v>
      </c>
      <c r="H11" s="147">
        <v>58634476</v>
      </c>
      <c r="I11" s="148"/>
      <c r="J11" s="148"/>
    </row>
    <row r="12" spans="1:10" ht="22.5" customHeight="1">
      <c r="A12" s="537" t="s">
        <v>410</v>
      </c>
      <c r="B12" s="536"/>
      <c r="C12" s="536"/>
      <c r="D12" s="536"/>
      <c r="E12" s="536"/>
      <c r="F12" s="144">
        <v>1117000</v>
      </c>
      <c r="G12" s="144">
        <v>2820000</v>
      </c>
      <c r="H12" s="147">
        <v>2780000</v>
      </c>
      <c r="I12" s="148"/>
      <c r="J12" s="148"/>
    </row>
    <row r="13" spans="1:10" ht="22.5" customHeight="1">
      <c r="A13" s="525" t="s">
        <v>101</v>
      </c>
      <c r="B13" s="526"/>
      <c r="C13" s="526"/>
      <c r="D13" s="526"/>
      <c r="E13" s="526"/>
      <c r="F13" s="149">
        <f>F7-F10</f>
        <v>0</v>
      </c>
      <c r="G13" s="149">
        <f>+G7-G10</f>
        <v>0</v>
      </c>
      <c r="H13" s="149">
        <f>+H7-H10</f>
        <v>0</v>
      </c>
      <c r="J13" s="148"/>
    </row>
    <row r="14" spans="1:10" ht="25.5" customHeight="1">
      <c r="A14" s="532"/>
      <c r="B14" s="521"/>
      <c r="C14" s="521"/>
      <c r="D14" s="521"/>
      <c r="E14" s="521"/>
      <c r="F14" s="522"/>
      <c r="G14" s="522"/>
      <c r="H14" s="522"/>
    </row>
    <row r="15" spans="1:10" ht="27.75" customHeight="1">
      <c r="A15" s="135"/>
      <c r="B15" s="136"/>
      <c r="C15" s="136"/>
      <c r="D15" s="137"/>
      <c r="E15" s="138"/>
      <c r="F15" s="139" t="s">
        <v>447</v>
      </c>
      <c r="G15" s="139" t="s">
        <v>448</v>
      </c>
      <c r="H15" s="140" t="s">
        <v>451</v>
      </c>
      <c r="J15" s="148"/>
    </row>
    <row r="16" spans="1:10" ht="30.75" customHeight="1">
      <c r="A16" s="539" t="s">
        <v>411</v>
      </c>
      <c r="B16" s="540"/>
      <c r="C16" s="540"/>
      <c r="D16" s="540"/>
      <c r="E16" s="541"/>
      <c r="F16" s="150"/>
      <c r="G16" s="150"/>
      <c r="H16" s="151"/>
      <c r="J16" s="148"/>
    </row>
    <row r="17" spans="1:11" s="418" customFormat="1" ht="30.75" customHeight="1">
      <c r="A17" s="528" t="s">
        <v>435</v>
      </c>
      <c r="B17" s="529"/>
      <c r="C17" s="529"/>
      <c r="D17" s="529"/>
      <c r="E17" s="530"/>
      <c r="F17" s="152"/>
      <c r="G17" s="150"/>
      <c r="H17" s="151"/>
      <c r="J17" s="148"/>
    </row>
    <row r="18" spans="1:11" ht="34.5" customHeight="1">
      <c r="A18" s="528" t="s">
        <v>436</v>
      </c>
      <c r="B18" s="529"/>
      <c r="C18" s="529"/>
      <c r="D18" s="529"/>
      <c r="E18" s="530"/>
      <c r="F18" s="152"/>
      <c r="G18" s="152"/>
      <c r="H18" s="149"/>
      <c r="J18" s="148"/>
    </row>
    <row r="19" spans="1:11" s="153" customFormat="1" ht="25.5" customHeight="1">
      <c r="A19" s="520"/>
      <c r="B19" s="521"/>
      <c r="C19" s="521"/>
      <c r="D19" s="521"/>
      <c r="E19" s="521"/>
      <c r="F19" s="522"/>
      <c r="G19" s="522"/>
      <c r="H19" s="522"/>
      <c r="J19" s="154"/>
    </row>
    <row r="20" spans="1:11" s="153" customFormat="1" ht="27.75" customHeight="1">
      <c r="A20" s="135"/>
      <c r="B20" s="136"/>
      <c r="C20" s="136"/>
      <c r="D20" s="137"/>
      <c r="E20" s="138"/>
      <c r="F20" s="139" t="s">
        <v>447</v>
      </c>
      <c r="G20" s="139" t="s">
        <v>448</v>
      </c>
      <c r="H20" s="140" t="s">
        <v>449</v>
      </c>
      <c r="J20" s="154"/>
      <c r="K20" s="154"/>
    </row>
    <row r="21" spans="1:11" s="153" customFormat="1" ht="22.5" customHeight="1">
      <c r="A21" s="523" t="s">
        <v>103</v>
      </c>
      <c r="B21" s="524"/>
      <c r="C21" s="524"/>
      <c r="D21" s="524"/>
      <c r="E21" s="524"/>
      <c r="F21" s="144"/>
      <c r="G21" s="144"/>
      <c r="H21" s="144"/>
      <c r="J21" s="154"/>
    </row>
    <row r="22" spans="1:11" s="153" customFormat="1" ht="33.75" customHeight="1">
      <c r="A22" s="523" t="s">
        <v>104</v>
      </c>
      <c r="B22" s="524"/>
      <c r="C22" s="524"/>
      <c r="D22" s="524"/>
      <c r="E22" s="524"/>
      <c r="F22" s="144"/>
      <c r="G22" s="144"/>
      <c r="H22" s="144"/>
    </row>
    <row r="23" spans="1:11" s="153" customFormat="1" ht="22.5" customHeight="1">
      <c r="A23" s="525" t="s">
        <v>105</v>
      </c>
      <c r="B23" s="526"/>
      <c r="C23" s="526"/>
      <c r="D23" s="526"/>
      <c r="E23" s="526"/>
      <c r="F23" s="142">
        <f>F21-F22</f>
        <v>0</v>
      </c>
      <c r="G23" s="142">
        <f>G21-G22</f>
        <v>0</v>
      </c>
      <c r="H23" s="142">
        <f>H21-H22</f>
        <v>0</v>
      </c>
      <c r="J23" s="155"/>
      <c r="K23" s="154"/>
    </row>
    <row r="24" spans="1:11" s="153" customFormat="1" ht="25.5" customHeight="1">
      <c r="A24" s="520"/>
      <c r="B24" s="521"/>
      <c r="C24" s="521"/>
      <c r="D24" s="521"/>
      <c r="E24" s="521"/>
      <c r="F24" s="522"/>
      <c r="G24" s="522"/>
      <c r="H24" s="522"/>
    </row>
    <row r="25" spans="1:11" s="153" customFormat="1" ht="22.5" customHeight="1">
      <c r="A25" s="527" t="s">
        <v>106</v>
      </c>
      <c r="B25" s="524"/>
      <c r="C25" s="524"/>
      <c r="D25" s="524"/>
      <c r="E25" s="524"/>
      <c r="F25" s="144">
        <f>IF((F13+F18+F23)&lt;&gt;0,"NESLAGANJE ZBROJA",(F13+F18+F23))</f>
        <v>0</v>
      </c>
      <c r="G25" s="144">
        <f>IF((G13+G18+G23)&lt;&gt;0,"NESLAGANJE ZBROJA",(G13+G18+G23))</f>
        <v>0</v>
      </c>
      <c r="H25" s="144">
        <f>IF((H13+H18+H23)&lt;&gt;0,"NESLAGANJE ZBROJA",(H13+H18+H23))</f>
        <v>0</v>
      </c>
    </row>
    <row r="26" spans="1:11" s="153" customFormat="1" ht="18" customHeight="1">
      <c r="A26" s="156"/>
      <c r="B26" s="134"/>
      <c r="C26" s="134"/>
      <c r="D26" s="134"/>
      <c r="E26" s="134"/>
    </row>
    <row r="27" spans="1:11" ht="42" customHeight="1">
      <c r="A27" s="518" t="s">
        <v>412</v>
      </c>
      <c r="B27" s="519"/>
      <c r="C27" s="519"/>
      <c r="D27" s="519"/>
      <c r="E27" s="519"/>
      <c r="F27" s="519"/>
      <c r="G27" s="519"/>
      <c r="H27" s="519"/>
    </row>
    <row r="28" spans="1:11">
      <c r="E28" s="158"/>
    </row>
    <row r="32" spans="1:11">
      <c r="F32" s="148"/>
      <c r="G32" s="148"/>
      <c r="H32" s="148"/>
    </row>
    <row r="33" spans="5:8">
      <c r="F33" s="148"/>
      <c r="G33" s="148"/>
      <c r="H33" s="148"/>
    </row>
    <row r="34" spans="5:8">
      <c r="E34" s="159"/>
      <c r="F34" s="160"/>
      <c r="G34" s="160"/>
      <c r="H34" s="160"/>
    </row>
    <row r="35" spans="5:8">
      <c r="E35" s="159"/>
      <c r="F35" s="148"/>
      <c r="G35" s="148"/>
      <c r="H35" s="148"/>
    </row>
    <row r="36" spans="5:8">
      <c r="E36" s="159"/>
      <c r="F36" s="148"/>
      <c r="G36" s="148"/>
      <c r="H36" s="148"/>
    </row>
    <row r="37" spans="5:8">
      <c r="E37" s="159"/>
      <c r="F37" s="148"/>
      <c r="G37" s="148"/>
      <c r="H37" s="148"/>
    </row>
    <row r="38" spans="5:8">
      <c r="E38" s="159"/>
      <c r="F38" s="148"/>
      <c r="G38" s="148"/>
      <c r="H38" s="148"/>
    </row>
    <row r="39" spans="5:8">
      <c r="E39" s="159"/>
    </row>
    <row r="44" spans="5:8">
      <c r="F44" s="148"/>
    </row>
    <row r="45" spans="5:8">
      <c r="F45" s="148"/>
    </row>
    <row r="46" spans="5:8">
      <c r="F46" s="148"/>
    </row>
  </sheetData>
  <mergeCells count="20">
    <mergeCell ref="A18:E18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7:H27"/>
    <mergeCell ref="A19:H19"/>
    <mergeCell ref="A21:E21"/>
    <mergeCell ref="A22:E22"/>
    <mergeCell ref="A23:E23"/>
    <mergeCell ref="A24:H24"/>
    <mergeCell ref="A25:E25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J27" sqref="J27"/>
    </sheetView>
  </sheetViews>
  <sheetFormatPr defaultColWidth="8.85546875" defaultRowHeight="12.75"/>
  <cols>
    <col min="1" max="1" width="11.5703125" style="101" customWidth="1"/>
    <col min="2" max="2" width="11.140625" style="101" customWidth="1"/>
    <col min="3" max="3" width="10.42578125" style="101" customWidth="1"/>
    <col min="4" max="4" width="10.5703125" style="101" customWidth="1"/>
    <col min="5" max="5" width="10" style="101" customWidth="1"/>
    <col min="6" max="6" width="11" style="101" customWidth="1"/>
    <col min="7" max="7" width="10" style="101" customWidth="1"/>
    <col min="8" max="8" width="10.85546875" style="101" customWidth="1"/>
    <col min="9" max="9" width="11.5703125" style="101" customWidth="1"/>
    <col min="10" max="10" width="9.5703125" style="101" customWidth="1"/>
    <col min="11" max="11" width="9" style="101" customWidth="1"/>
    <col min="12" max="12" width="11.140625" style="101" customWidth="1"/>
    <col min="13" max="13" width="7.5703125" style="101" customWidth="1"/>
    <col min="14" max="14" width="10" style="101" customWidth="1"/>
    <col min="15" max="16384" width="8.85546875" style="101"/>
  </cols>
  <sheetData>
    <row r="1" spans="1:14" ht="15.75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130"/>
      <c r="N1" s="100"/>
    </row>
    <row r="2" spans="1:14">
      <c r="A2" s="102"/>
      <c r="B2" s="103"/>
      <c r="C2" s="103"/>
      <c r="D2" s="103"/>
      <c r="E2" s="103"/>
      <c r="F2" s="103"/>
      <c r="G2" s="2"/>
      <c r="H2" s="103"/>
      <c r="I2" s="103"/>
      <c r="J2" s="103"/>
      <c r="K2" s="103"/>
      <c r="L2" s="104" t="s">
        <v>1</v>
      </c>
      <c r="M2" s="104"/>
      <c r="N2" s="103"/>
    </row>
    <row r="3" spans="1:14">
      <c r="A3" s="114"/>
      <c r="B3" s="114"/>
      <c r="C3" s="114"/>
      <c r="D3" s="114"/>
      <c r="E3" s="114"/>
      <c r="F3" s="114"/>
      <c r="G3" s="114"/>
      <c r="H3" s="115"/>
      <c r="I3" s="116"/>
      <c r="J3" s="100"/>
      <c r="K3" s="100"/>
      <c r="L3" s="104"/>
      <c r="M3" s="104"/>
      <c r="N3" s="100"/>
    </row>
    <row r="4" spans="1:14" ht="13.5" thickBot="1">
      <c r="A4" s="114"/>
      <c r="B4" s="114"/>
      <c r="C4" s="114"/>
      <c r="D4" s="114"/>
      <c r="E4" s="114"/>
      <c r="F4" s="114"/>
      <c r="G4" s="114"/>
      <c r="H4" s="117"/>
      <c r="I4" s="118"/>
      <c r="J4" s="100"/>
      <c r="K4" s="100"/>
      <c r="L4" s="104"/>
      <c r="M4" s="104"/>
      <c r="N4" s="100"/>
    </row>
    <row r="5" spans="1:14" ht="39" thickBot="1">
      <c r="A5" s="119" t="s">
        <v>2</v>
      </c>
      <c r="B5" s="545" t="s">
        <v>453</v>
      </c>
      <c r="C5" s="546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6"/>
    </row>
    <row r="6" spans="1:14" ht="84.75" thickBot="1">
      <c r="A6" s="120" t="s">
        <v>3</v>
      </c>
      <c r="B6" s="601" t="s">
        <v>4</v>
      </c>
      <c r="C6" s="602"/>
      <c r="D6" s="603"/>
      <c r="E6" s="106"/>
      <c r="F6" s="460"/>
      <c r="G6" s="106"/>
      <c r="H6" s="105" t="s">
        <v>5</v>
      </c>
      <c r="I6" s="106"/>
      <c r="J6" s="105" t="s">
        <v>7</v>
      </c>
      <c r="K6" s="105" t="s">
        <v>374</v>
      </c>
      <c r="L6" s="105" t="s">
        <v>8</v>
      </c>
      <c r="M6" s="107" t="s">
        <v>9</v>
      </c>
      <c r="N6" s="85" t="s">
        <v>403</v>
      </c>
    </row>
    <row r="7" spans="1:14" ht="38.25">
      <c r="A7" s="121"/>
      <c r="B7" s="108" t="s">
        <v>10</v>
      </c>
      <c r="C7" s="5" t="s">
        <v>425</v>
      </c>
      <c r="D7" s="5" t="s">
        <v>421</v>
      </c>
      <c r="E7" s="109" t="s">
        <v>384</v>
      </c>
      <c r="F7" s="425" t="s">
        <v>383</v>
      </c>
      <c r="G7" s="425" t="s">
        <v>444</v>
      </c>
      <c r="H7" s="109">
        <v>3211</v>
      </c>
      <c r="I7" s="109" t="s">
        <v>11</v>
      </c>
      <c r="J7" s="109">
        <v>5211</v>
      </c>
      <c r="K7" s="109">
        <v>6211</v>
      </c>
      <c r="L7" s="110">
        <v>7311</v>
      </c>
      <c r="M7" s="111">
        <v>8311</v>
      </c>
      <c r="N7" s="111">
        <v>931</v>
      </c>
    </row>
    <row r="8" spans="1:14">
      <c r="A8" s="112">
        <v>63</v>
      </c>
      <c r="B8" s="411"/>
      <c r="C8" s="408"/>
      <c r="D8" s="412"/>
      <c r="E8" s="412"/>
      <c r="F8" s="412"/>
      <c r="G8" s="408"/>
      <c r="H8" s="408"/>
      <c r="I8" s="413"/>
      <c r="J8" s="479">
        <v>1730605</v>
      </c>
      <c r="K8" s="412"/>
      <c r="L8" s="412"/>
      <c r="M8" s="412"/>
      <c r="N8" s="412"/>
    </row>
    <row r="9" spans="1:14">
      <c r="A9" s="112">
        <v>64</v>
      </c>
      <c r="B9" s="411"/>
      <c r="C9" s="408"/>
      <c r="D9" s="408"/>
      <c r="E9" s="408"/>
      <c r="F9" s="408"/>
      <c r="G9" s="408"/>
      <c r="H9" s="408">
        <v>6000</v>
      </c>
      <c r="I9" s="408"/>
      <c r="J9" s="426"/>
      <c r="K9" s="408"/>
      <c r="L9" s="408"/>
      <c r="M9" s="408"/>
      <c r="N9" s="408"/>
    </row>
    <row r="10" spans="1:14">
      <c r="A10" s="112">
        <v>65</v>
      </c>
      <c r="B10" s="411"/>
      <c r="C10" s="408"/>
      <c r="D10" s="408"/>
      <c r="E10" s="408"/>
      <c r="F10" s="408"/>
      <c r="G10" s="408"/>
      <c r="H10" s="408">
        <v>4343000</v>
      </c>
      <c r="I10" s="408"/>
      <c r="J10" s="426"/>
      <c r="K10" s="408"/>
      <c r="L10" s="408">
        <v>115000</v>
      </c>
      <c r="M10" s="408"/>
      <c r="N10" s="408"/>
    </row>
    <row r="11" spans="1:14">
      <c r="A11" s="112">
        <v>66</v>
      </c>
      <c r="B11" s="411"/>
      <c r="C11" s="408"/>
      <c r="D11" s="408"/>
      <c r="E11" s="408"/>
      <c r="F11" s="408"/>
      <c r="G11" s="408"/>
      <c r="H11" s="408"/>
      <c r="I11" s="408"/>
      <c r="J11" s="426"/>
      <c r="K11" s="408"/>
      <c r="L11" s="408"/>
      <c r="M11" s="408"/>
      <c r="N11" s="408"/>
    </row>
    <row r="12" spans="1:14">
      <c r="A12" s="112">
        <v>67</v>
      </c>
      <c r="B12" s="411">
        <v>1430000</v>
      </c>
      <c r="C12" s="408">
        <v>1700000</v>
      </c>
      <c r="D12" s="408">
        <v>4000000</v>
      </c>
      <c r="E12" s="408">
        <v>300000</v>
      </c>
      <c r="F12" s="408"/>
      <c r="G12" s="408"/>
      <c r="H12" s="408"/>
      <c r="I12" s="408">
        <v>47555364</v>
      </c>
      <c r="J12" s="426"/>
      <c r="K12" s="408"/>
      <c r="L12" s="408"/>
      <c r="M12" s="408"/>
      <c r="N12" s="408"/>
    </row>
    <row r="13" spans="1:14">
      <c r="A13" s="112">
        <v>68</v>
      </c>
      <c r="B13" s="411"/>
      <c r="C13" s="408"/>
      <c r="D13" s="408"/>
      <c r="E13" s="408"/>
      <c r="F13" s="408"/>
      <c r="G13" s="408"/>
      <c r="H13" s="408">
        <v>1000</v>
      </c>
      <c r="I13" s="408"/>
      <c r="J13" s="426"/>
      <c r="K13" s="408"/>
      <c r="L13" s="408"/>
      <c r="M13" s="408"/>
      <c r="N13" s="408"/>
    </row>
    <row r="14" spans="1:14">
      <c r="A14" s="112">
        <v>72</v>
      </c>
      <c r="B14" s="411"/>
      <c r="C14" s="408"/>
      <c r="D14" s="408"/>
      <c r="E14" s="408"/>
      <c r="F14" s="408"/>
      <c r="G14" s="408"/>
      <c r="H14" s="408"/>
      <c r="I14" s="408"/>
      <c r="J14" s="426"/>
      <c r="K14" s="408"/>
      <c r="L14" s="408"/>
      <c r="M14" s="408"/>
      <c r="N14" s="408"/>
    </row>
    <row r="15" spans="1:14">
      <c r="A15" s="112">
        <v>92</v>
      </c>
      <c r="B15" s="411"/>
      <c r="C15" s="408"/>
      <c r="D15" s="408"/>
      <c r="E15" s="408"/>
      <c r="F15" s="408"/>
      <c r="G15" s="408"/>
      <c r="H15" s="408"/>
      <c r="I15" s="408"/>
      <c r="J15" s="426"/>
      <c r="K15" s="408"/>
      <c r="L15" s="408"/>
      <c r="M15" s="408"/>
      <c r="N15" s="408"/>
    </row>
    <row r="16" spans="1:14">
      <c r="A16" s="112"/>
      <c r="B16" s="411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</row>
    <row r="17" spans="1:14">
      <c r="A17" s="112"/>
      <c r="B17" s="411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</row>
    <row r="18" spans="1:14">
      <c r="A18" s="112"/>
      <c r="B18" s="411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</row>
    <row r="19" spans="1:14" ht="26.25" thickBot="1">
      <c r="A19" s="113" t="s">
        <v>12</v>
      </c>
      <c r="B19" s="415">
        <f t="shared" ref="B19:N19" si="0">SUM(B8:B18)</f>
        <v>1430000</v>
      </c>
      <c r="C19" s="415">
        <f t="shared" ref="C19" si="1">SUM(C8:C18)</f>
        <v>1700000</v>
      </c>
      <c r="D19" s="415">
        <f t="shared" si="0"/>
        <v>4000000</v>
      </c>
      <c r="E19" s="415">
        <f t="shared" si="0"/>
        <v>300000</v>
      </c>
      <c r="F19" s="415"/>
      <c r="G19" s="415">
        <f t="shared" si="0"/>
        <v>0</v>
      </c>
      <c r="H19" s="415">
        <f t="shared" si="0"/>
        <v>4350000</v>
      </c>
      <c r="I19" s="415">
        <f t="shared" si="0"/>
        <v>47555364</v>
      </c>
      <c r="J19" s="427">
        <f t="shared" si="0"/>
        <v>1730605</v>
      </c>
      <c r="K19" s="415">
        <f t="shared" si="0"/>
        <v>0</v>
      </c>
      <c r="L19" s="415">
        <f t="shared" si="0"/>
        <v>115000</v>
      </c>
      <c r="M19" s="415"/>
      <c r="N19" s="415">
        <f t="shared" si="0"/>
        <v>0</v>
      </c>
    </row>
    <row r="20" spans="1:14" ht="51.75" thickBot="1">
      <c r="A20" s="11" t="s">
        <v>426</v>
      </c>
      <c r="B20" s="592">
        <f>SUM(B19:N19)</f>
        <v>61180969</v>
      </c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4"/>
    </row>
    <row r="21" spans="1:14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3.5" thickBot="1">
      <c r="A25" s="125"/>
      <c r="B25" s="125"/>
      <c r="C25" s="125"/>
      <c r="D25" s="125"/>
      <c r="E25" s="125"/>
      <c r="F25" s="125"/>
      <c r="G25" s="125"/>
      <c r="H25" s="126"/>
      <c r="I25" s="127"/>
      <c r="J25" s="100"/>
      <c r="K25" s="100"/>
      <c r="L25" s="100"/>
      <c r="M25" s="100"/>
      <c r="N25" s="100"/>
    </row>
    <row r="26" spans="1:14" ht="39" thickBot="1">
      <c r="A26" s="119" t="s">
        <v>2</v>
      </c>
      <c r="B26" s="545" t="s">
        <v>458</v>
      </c>
      <c r="C26" s="546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6"/>
    </row>
    <row r="27" spans="1:14" ht="84.75" thickBot="1">
      <c r="A27" s="120" t="s">
        <v>3</v>
      </c>
      <c r="B27" s="597" t="s">
        <v>4</v>
      </c>
      <c r="C27" s="598"/>
      <c r="D27" s="599"/>
      <c r="E27" s="128"/>
      <c r="F27" s="459"/>
      <c r="G27" s="128"/>
      <c r="H27" s="105" t="s">
        <v>5</v>
      </c>
      <c r="I27" s="106"/>
      <c r="J27" s="105" t="s">
        <v>7</v>
      </c>
      <c r="K27" s="105" t="s">
        <v>374</v>
      </c>
      <c r="L27" s="105" t="s">
        <v>8</v>
      </c>
      <c r="M27" s="107" t="s">
        <v>9</v>
      </c>
      <c r="N27" s="85" t="s">
        <v>403</v>
      </c>
    </row>
    <row r="28" spans="1:14" ht="28.35" customHeight="1">
      <c r="A28" s="129"/>
      <c r="B28" s="122" t="s">
        <v>10</v>
      </c>
      <c r="C28" s="5" t="s">
        <v>425</v>
      </c>
      <c r="D28" s="5" t="s">
        <v>421</v>
      </c>
      <c r="E28" s="109" t="s">
        <v>384</v>
      </c>
      <c r="F28" s="425" t="s">
        <v>383</v>
      </c>
      <c r="G28" s="425" t="s">
        <v>444</v>
      </c>
      <c r="H28" s="109">
        <v>3211</v>
      </c>
      <c r="I28" s="109" t="s">
        <v>11</v>
      </c>
      <c r="J28" s="109">
        <v>5211</v>
      </c>
      <c r="K28" s="109">
        <v>6211</v>
      </c>
      <c r="L28" s="110">
        <v>7311</v>
      </c>
      <c r="M28" s="111">
        <v>8311</v>
      </c>
      <c r="N28" s="111">
        <v>931</v>
      </c>
    </row>
    <row r="29" spans="1:14">
      <c r="A29" s="112">
        <v>63</v>
      </c>
      <c r="B29" s="411"/>
      <c r="C29" s="408"/>
      <c r="D29" s="412"/>
      <c r="E29" s="412"/>
      <c r="F29" s="412"/>
      <c r="G29" s="408"/>
      <c r="H29" s="408"/>
      <c r="I29" s="413"/>
      <c r="J29" s="479">
        <v>1734112</v>
      </c>
      <c r="K29" s="412"/>
      <c r="L29" s="412"/>
      <c r="M29" s="412"/>
      <c r="N29" s="412"/>
    </row>
    <row r="30" spans="1:14">
      <c r="A30" s="112">
        <v>64</v>
      </c>
      <c r="B30" s="411"/>
      <c r="C30" s="408"/>
      <c r="D30" s="408"/>
      <c r="E30" s="408"/>
      <c r="F30" s="408"/>
      <c r="G30" s="408"/>
      <c r="H30" s="408">
        <v>6000</v>
      </c>
      <c r="I30" s="408"/>
      <c r="J30" s="426"/>
      <c r="K30" s="408"/>
      <c r="L30" s="408"/>
      <c r="M30" s="408"/>
      <c r="N30" s="408"/>
    </row>
    <row r="31" spans="1:14">
      <c r="A31" s="112">
        <v>65</v>
      </c>
      <c r="B31" s="411"/>
      <c r="C31" s="408"/>
      <c r="D31" s="408"/>
      <c r="E31" s="408"/>
      <c r="F31" s="408"/>
      <c r="G31" s="408"/>
      <c r="H31" s="408">
        <v>3503000</v>
      </c>
      <c r="I31" s="408"/>
      <c r="J31" s="426"/>
      <c r="K31" s="408"/>
      <c r="L31" s="408">
        <v>115000</v>
      </c>
      <c r="M31" s="408"/>
      <c r="N31" s="408"/>
    </row>
    <row r="32" spans="1:14">
      <c r="A32" s="112">
        <v>66</v>
      </c>
      <c r="B32" s="411"/>
      <c r="C32" s="408"/>
      <c r="D32" s="408"/>
      <c r="E32" s="408"/>
      <c r="F32" s="408"/>
      <c r="G32" s="408"/>
      <c r="H32" s="408"/>
      <c r="I32" s="408"/>
      <c r="J32" s="426"/>
      <c r="K32" s="408"/>
      <c r="L32" s="408"/>
      <c r="M32" s="408"/>
      <c r="N32" s="408"/>
    </row>
    <row r="33" spans="1:14">
      <c r="A33" s="112">
        <v>67</v>
      </c>
      <c r="B33" s="411">
        <v>2500000</v>
      </c>
      <c r="C33" s="408">
        <v>1700000</v>
      </c>
      <c r="D33" s="408">
        <v>4000000</v>
      </c>
      <c r="E33" s="408">
        <v>300000</v>
      </c>
      <c r="F33" s="408"/>
      <c r="G33" s="408"/>
      <c r="H33" s="408"/>
      <c r="I33" s="408">
        <v>47555364</v>
      </c>
      <c r="J33" s="426"/>
      <c r="K33" s="408"/>
      <c r="L33" s="408"/>
      <c r="M33" s="408"/>
      <c r="N33" s="408"/>
    </row>
    <row r="34" spans="1:14">
      <c r="A34" s="112">
        <v>68</v>
      </c>
      <c r="B34" s="411"/>
      <c r="C34" s="408"/>
      <c r="D34" s="408"/>
      <c r="E34" s="408"/>
      <c r="F34" s="408"/>
      <c r="G34" s="408"/>
      <c r="H34" s="408">
        <v>1000</v>
      </c>
      <c r="I34" s="408"/>
      <c r="J34" s="426"/>
      <c r="K34" s="408"/>
      <c r="L34" s="408"/>
      <c r="M34" s="408"/>
      <c r="N34" s="408"/>
    </row>
    <row r="35" spans="1:14">
      <c r="A35" s="112">
        <v>72</v>
      </c>
      <c r="B35" s="411"/>
      <c r="C35" s="408"/>
      <c r="D35" s="408"/>
      <c r="E35" s="408"/>
      <c r="F35" s="408"/>
      <c r="G35" s="408"/>
      <c r="H35" s="408"/>
      <c r="I35" s="408"/>
      <c r="J35" s="426"/>
      <c r="K35" s="408"/>
      <c r="L35" s="408"/>
      <c r="M35" s="408"/>
      <c r="N35" s="408"/>
    </row>
    <row r="36" spans="1:14">
      <c r="A36" s="112">
        <v>92</v>
      </c>
      <c r="B36" s="411"/>
      <c r="C36" s="408"/>
      <c r="D36" s="408"/>
      <c r="E36" s="408"/>
      <c r="F36" s="408"/>
      <c r="G36" s="408"/>
      <c r="H36" s="408"/>
      <c r="I36" s="408"/>
      <c r="J36" s="426"/>
      <c r="K36" s="408"/>
      <c r="L36" s="408"/>
      <c r="M36" s="408"/>
      <c r="N36" s="408"/>
    </row>
    <row r="37" spans="1:14">
      <c r="A37" s="112"/>
      <c r="B37" s="411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</row>
    <row r="38" spans="1:14">
      <c r="A38" s="112"/>
      <c r="B38" s="411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</row>
    <row r="39" spans="1:14">
      <c r="A39" s="112"/>
      <c r="B39" s="411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</row>
    <row r="40" spans="1:14" ht="26.25" thickBot="1">
      <c r="A40" s="113" t="s">
        <v>12</v>
      </c>
      <c r="B40" s="415">
        <f t="shared" ref="B40:N40" si="2">SUM(B29:B39)</f>
        <v>2500000</v>
      </c>
      <c r="C40" s="415">
        <f t="shared" ref="C40" si="3">SUM(C29:C39)</f>
        <v>1700000</v>
      </c>
      <c r="D40" s="415">
        <f t="shared" si="2"/>
        <v>4000000</v>
      </c>
      <c r="E40" s="415">
        <f t="shared" si="2"/>
        <v>300000</v>
      </c>
      <c r="F40" s="415"/>
      <c r="G40" s="415">
        <f t="shared" si="2"/>
        <v>0</v>
      </c>
      <c r="H40" s="415">
        <f t="shared" si="2"/>
        <v>3510000</v>
      </c>
      <c r="I40" s="415">
        <f t="shared" si="2"/>
        <v>47555364</v>
      </c>
      <c r="J40" s="427">
        <f t="shared" si="2"/>
        <v>1734112</v>
      </c>
      <c r="K40" s="415">
        <f t="shared" si="2"/>
        <v>0</v>
      </c>
      <c r="L40" s="415">
        <f t="shared" si="2"/>
        <v>115000</v>
      </c>
      <c r="M40" s="415"/>
      <c r="N40" s="415">
        <f t="shared" si="2"/>
        <v>0</v>
      </c>
    </row>
    <row r="41" spans="1:14" ht="51.75" thickBot="1">
      <c r="A41" s="11" t="s">
        <v>461</v>
      </c>
      <c r="B41" s="592">
        <f>SUM(B40:N40)</f>
        <v>61414476</v>
      </c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4"/>
    </row>
  </sheetData>
  <mergeCells count="7">
    <mergeCell ref="B20:N20"/>
    <mergeCell ref="B26:N26"/>
    <mergeCell ref="B27:D27"/>
    <mergeCell ref="B41:N41"/>
    <mergeCell ref="A1:L1"/>
    <mergeCell ref="B5:N5"/>
    <mergeCell ref="B6:D6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6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21" sqref="A21"/>
    </sheetView>
  </sheetViews>
  <sheetFormatPr defaultColWidth="8.85546875" defaultRowHeight="12.75"/>
  <cols>
    <col min="1" max="1" width="5.7109375" style="292" customWidth="1"/>
    <col min="2" max="2" width="32.42578125" style="293" customWidth="1"/>
    <col min="3" max="3" width="12.85546875" style="294" customWidth="1"/>
    <col min="4" max="5" width="11.5703125" style="294" customWidth="1"/>
    <col min="6" max="6" width="11.85546875" style="294" customWidth="1"/>
    <col min="7" max="7" width="10.85546875" style="294" customWidth="1"/>
    <col min="8" max="8" width="8.7109375" style="294" customWidth="1"/>
    <col min="9" max="9" width="11.85546875" style="294" customWidth="1"/>
    <col min="10" max="10" width="13" style="294" customWidth="1"/>
    <col min="11" max="11" width="11.5703125" style="294" customWidth="1"/>
    <col min="12" max="12" width="7.5703125" style="294" customWidth="1"/>
    <col min="13" max="13" width="10.5703125" style="294" customWidth="1"/>
    <col min="14" max="14" width="5.140625" style="294" customWidth="1"/>
    <col min="15" max="15" width="6.5703125" style="294" customWidth="1"/>
    <col min="16" max="16" width="13.140625" style="247" customWidth="1"/>
    <col min="17" max="17" width="12.42578125" style="247" customWidth="1"/>
    <col min="18" max="18" width="11.7109375" style="247" customWidth="1"/>
    <col min="19" max="19" width="11.5703125" style="247" bestFit="1" customWidth="1"/>
    <col min="20" max="20" width="10.140625" style="247" bestFit="1" customWidth="1"/>
    <col min="21" max="21" width="7.85546875" style="247" customWidth="1"/>
    <col min="22" max="22" width="11.5703125" style="247" bestFit="1" customWidth="1"/>
    <col min="23" max="23" width="12.5703125" style="247" bestFit="1" customWidth="1"/>
    <col min="24" max="24" width="11.5703125" style="247" customWidth="1"/>
    <col min="25" max="25" width="8.28515625" style="247" customWidth="1"/>
    <col min="26" max="26" width="10.42578125" style="247" customWidth="1"/>
    <col min="27" max="27" width="5.42578125" style="247" customWidth="1"/>
    <col min="28" max="28" width="7.5703125" style="247" customWidth="1"/>
    <col min="29" max="16384" width="8.85546875" style="247"/>
  </cols>
  <sheetData>
    <row r="1" spans="1:28" ht="24" customHeight="1">
      <c r="A1" s="582" t="s">
        <v>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28" s="249" customFormat="1" ht="6.6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28" s="255" customFormat="1" ht="60" customHeight="1" thickBot="1">
      <c r="A3" s="250" t="s">
        <v>14</v>
      </c>
      <c r="B3" s="251" t="s">
        <v>15</v>
      </c>
      <c r="C3" s="399" t="s">
        <v>422</v>
      </c>
      <c r="D3" s="586" t="s">
        <v>4</v>
      </c>
      <c r="E3" s="586"/>
      <c r="F3" s="586"/>
      <c r="G3" s="252"/>
      <c r="H3" s="252"/>
      <c r="I3" s="252" t="s">
        <v>5</v>
      </c>
      <c r="J3" s="252" t="s">
        <v>6</v>
      </c>
      <c r="K3" s="252" t="s">
        <v>7</v>
      </c>
      <c r="L3" s="252" t="s">
        <v>16</v>
      </c>
      <c r="M3" s="252" t="s">
        <v>8</v>
      </c>
      <c r="N3" s="252" t="s">
        <v>9</v>
      </c>
      <c r="O3" s="252" t="s">
        <v>403</v>
      </c>
      <c r="P3" s="400" t="s">
        <v>455</v>
      </c>
      <c r="Q3" s="585" t="s">
        <v>4</v>
      </c>
      <c r="R3" s="585"/>
      <c r="S3" s="585"/>
      <c r="T3" s="253"/>
      <c r="U3" s="253"/>
      <c r="V3" s="253" t="s">
        <v>5</v>
      </c>
      <c r="W3" s="253" t="s">
        <v>6</v>
      </c>
      <c r="X3" s="253" t="s">
        <v>7</v>
      </c>
      <c r="Y3" s="253" t="s">
        <v>16</v>
      </c>
      <c r="Z3" s="253" t="s">
        <v>8</v>
      </c>
      <c r="AA3" s="254" t="s">
        <v>9</v>
      </c>
      <c r="AB3" s="254" t="s">
        <v>403</v>
      </c>
    </row>
    <row r="4" spans="1:28" ht="51.75" thickBot="1">
      <c r="A4" s="256"/>
      <c r="B4" s="257"/>
      <c r="C4" s="258"/>
      <c r="D4" s="259" t="s">
        <v>10</v>
      </c>
      <c r="E4" s="432" t="s">
        <v>466</v>
      </c>
      <c r="F4" s="398" t="s">
        <v>421</v>
      </c>
      <c r="G4" s="260" t="s">
        <v>381</v>
      </c>
      <c r="H4" s="401" t="s">
        <v>472</v>
      </c>
      <c r="I4" s="261">
        <v>3211</v>
      </c>
      <c r="J4" s="262" t="s">
        <v>11</v>
      </c>
      <c r="K4" s="261">
        <v>5211</v>
      </c>
      <c r="L4" s="261">
        <v>6211</v>
      </c>
      <c r="M4" s="261">
        <v>7311</v>
      </c>
      <c r="N4" s="261">
        <v>8311</v>
      </c>
      <c r="O4" s="261">
        <v>922</v>
      </c>
      <c r="P4" s="258"/>
      <c r="Q4" s="259" t="s">
        <v>10</v>
      </c>
      <c r="R4" s="432" t="s">
        <v>466</v>
      </c>
      <c r="S4" s="398" t="s">
        <v>421</v>
      </c>
      <c r="T4" s="260" t="s">
        <v>382</v>
      </c>
      <c r="U4" s="401" t="s">
        <v>471</v>
      </c>
      <c r="V4" s="261">
        <v>3211</v>
      </c>
      <c r="W4" s="262" t="s">
        <v>11</v>
      </c>
      <c r="X4" s="261">
        <v>5211</v>
      </c>
      <c r="Y4" s="261">
        <v>6211</v>
      </c>
      <c r="Z4" s="261">
        <v>7311</v>
      </c>
      <c r="AA4" s="261">
        <v>8311</v>
      </c>
      <c r="AB4" s="261">
        <v>922</v>
      </c>
    </row>
    <row r="5" spans="1:28" s="255" customFormat="1" ht="25.5">
      <c r="A5" s="263"/>
      <c r="B5" s="264" t="s">
        <v>18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1:28" s="255" customFormat="1" ht="25.5">
      <c r="A7" s="269" t="s">
        <v>19</v>
      </c>
      <c r="B7" s="270" t="s">
        <v>20</v>
      </c>
      <c r="C7" s="208">
        <f t="shared" ref="C7:AB7" si="0">C8+C14+C18</f>
        <v>54947777</v>
      </c>
      <c r="D7" s="208">
        <f t="shared" si="0"/>
        <v>1189000</v>
      </c>
      <c r="E7" s="208">
        <f t="shared" ref="E7" si="1">E8+E14+E18</f>
        <v>1700000</v>
      </c>
      <c r="F7" s="208">
        <f t="shared" si="0"/>
        <v>0</v>
      </c>
      <c r="G7" s="208">
        <f t="shared" si="0"/>
        <v>0</v>
      </c>
      <c r="H7" s="208">
        <f t="shared" si="0"/>
        <v>0</v>
      </c>
      <c r="I7" s="208">
        <f t="shared" si="0"/>
        <v>3913210</v>
      </c>
      <c r="J7" s="208">
        <f t="shared" si="0"/>
        <v>47063962</v>
      </c>
      <c r="K7" s="208">
        <f t="shared" si="0"/>
        <v>1081605</v>
      </c>
      <c r="L7" s="208">
        <f t="shared" si="0"/>
        <v>0</v>
      </c>
      <c r="M7" s="208">
        <f t="shared" si="0"/>
        <v>0</v>
      </c>
      <c r="N7" s="208">
        <f t="shared" si="0"/>
        <v>0</v>
      </c>
      <c r="O7" s="208">
        <f t="shared" si="0"/>
        <v>0</v>
      </c>
      <c r="P7" s="208">
        <f t="shared" si="0"/>
        <v>55181284</v>
      </c>
      <c r="Q7" s="208">
        <f t="shared" si="0"/>
        <v>2259000</v>
      </c>
      <c r="R7" s="208">
        <f t="shared" ref="R7" si="2">R8+R14+R18</f>
        <v>1700000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3073210</v>
      </c>
      <c r="W7" s="208">
        <f t="shared" si="0"/>
        <v>47063962</v>
      </c>
      <c r="X7" s="208">
        <f t="shared" si="0"/>
        <v>1085112</v>
      </c>
      <c r="Y7" s="208">
        <f t="shared" si="0"/>
        <v>0</v>
      </c>
      <c r="Z7" s="208">
        <f t="shared" si="0"/>
        <v>0</v>
      </c>
      <c r="AA7" s="208">
        <f t="shared" si="0"/>
        <v>0</v>
      </c>
      <c r="AB7" s="208">
        <f t="shared" si="0"/>
        <v>0</v>
      </c>
    </row>
    <row r="8" spans="1:28" ht="28.5" customHeight="1">
      <c r="A8" s="272" t="s">
        <v>21</v>
      </c>
      <c r="B8" s="273" t="s">
        <v>22</v>
      </c>
      <c r="C8" s="274">
        <f t="shared" ref="C8:AB8" si="3">SUM(C9:C12)</f>
        <v>53096853</v>
      </c>
      <c r="D8" s="274">
        <f t="shared" si="3"/>
        <v>689000</v>
      </c>
      <c r="E8" s="274">
        <f t="shared" ref="E8" si="4">SUM(E9:E12)</f>
        <v>1700000</v>
      </c>
      <c r="F8" s="274">
        <f t="shared" si="3"/>
        <v>0</v>
      </c>
      <c r="G8" s="274">
        <f t="shared" si="3"/>
        <v>0</v>
      </c>
      <c r="H8" s="274">
        <f t="shared" si="3"/>
        <v>0</v>
      </c>
      <c r="I8" s="274">
        <f t="shared" si="3"/>
        <v>3523891</v>
      </c>
      <c r="J8" s="274">
        <f t="shared" si="3"/>
        <v>47063962</v>
      </c>
      <c r="K8" s="274">
        <f t="shared" si="3"/>
        <v>120000</v>
      </c>
      <c r="L8" s="274">
        <f t="shared" si="3"/>
        <v>0</v>
      </c>
      <c r="M8" s="274">
        <f t="shared" si="3"/>
        <v>0</v>
      </c>
      <c r="N8" s="274">
        <f t="shared" si="3"/>
        <v>0</v>
      </c>
      <c r="O8" s="274">
        <f t="shared" si="3"/>
        <v>0</v>
      </c>
      <c r="P8" s="274">
        <f t="shared" si="3"/>
        <v>53326853</v>
      </c>
      <c r="Q8" s="274">
        <f t="shared" si="3"/>
        <v>1759000</v>
      </c>
      <c r="R8" s="274">
        <f t="shared" ref="R8" si="5">SUM(R9:R12)</f>
        <v>1700000</v>
      </c>
      <c r="S8" s="274">
        <f t="shared" si="3"/>
        <v>0</v>
      </c>
      <c r="T8" s="274">
        <f t="shared" si="3"/>
        <v>0</v>
      </c>
      <c r="U8" s="274">
        <f t="shared" si="3"/>
        <v>0</v>
      </c>
      <c r="V8" s="274">
        <f t="shared" si="3"/>
        <v>2683891</v>
      </c>
      <c r="W8" s="274">
        <f t="shared" si="3"/>
        <v>47063962</v>
      </c>
      <c r="X8" s="274">
        <f t="shared" si="3"/>
        <v>120000</v>
      </c>
      <c r="Y8" s="274">
        <f t="shared" si="3"/>
        <v>0</v>
      </c>
      <c r="Z8" s="274">
        <f t="shared" si="3"/>
        <v>0</v>
      </c>
      <c r="AA8" s="274">
        <f t="shared" si="3"/>
        <v>0</v>
      </c>
      <c r="AB8" s="274">
        <f t="shared" si="3"/>
        <v>0</v>
      </c>
    </row>
    <row r="9" spans="1:28">
      <c r="A9" s="275">
        <v>31</v>
      </c>
      <c r="B9" s="388" t="s">
        <v>207</v>
      </c>
      <c r="C9" s="276">
        <f>'E3i2-Plan rash. i izd'!C12</f>
        <v>45832253</v>
      </c>
      <c r="D9" s="276">
        <f>'E3i2-Plan rash. i izd'!D12</f>
        <v>500000</v>
      </c>
      <c r="E9" s="276">
        <f>'E3i2-Plan rash. i izd'!E12</f>
        <v>1300000</v>
      </c>
      <c r="F9" s="276">
        <f>'E3i2-Plan rash. i izd'!F12</f>
        <v>0</v>
      </c>
      <c r="G9" s="276">
        <f>'E3i2-Plan rash. i izd'!G12</f>
        <v>0</v>
      </c>
      <c r="H9" s="276">
        <f>'E3i2-Plan rash. i izd'!H12</f>
        <v>0</v>
      </c>
      <c r="I9" s="276">
        <f>'E3i2-Plan rash. i izd'!I12</f>
        <v>1667844</v>
      </c>
      <c r="J9" s="276">
        <f>'E3i2-Plan rash. i izd'!J12</f>
        <v>42364409</v>
      </c>
      <c r="K9" s="276">
        <f>'E3i2-Plan rash. i izd'!K12</f>
        <v>0</v>
      </c>
      <c r="L9" s="276">
        <f>'E3i2-Plan rash. i izd'!L12</f>
        <v>0</v>
      </c>
      <c r="M9" s="276">
        <f>'E3i2-Plan rash. i izd'!M12</f>
        <v>0</v>
      </c>
      <c r="N9" s="276">
        <f>'E3i2-Plan rash. i izd'!N12</f>
        <v>0</v>
      </c>
      <c r="O9" s="276">
        <f>'E3i2-Plan rash. i izd'!O12</f>
        <v>0</v>
      </c>
      <c r="P9" s="276">
        <f>'E3i2-Plan rash. i izd'!P12</f>
        <v>46062253</v>
      </c>
      <c r="Q9" s="276">
        <f>'E3i2-Plan rash. i izd'!Q12</f>
        <v>789000</v>
      </c>
      <c r="R9" s="276">
        <f>'E3i2-Plan rash. i izd'!R12</f>
        <v>1300000</v>
      </c>
      <c r="S9" s="276">
        <f>'E3i2-Plan rash. i izd'!S12</f>
        <v>0</v>
      </c>
      <c r="T9" s="276">
        <f>'E3i2-Plan rash. i izd'!T12</f>
        <v>0</v>
      </c>
      <c r="U9" s="276">
        <f>'E3i2-Plan rash. i izd'!U12</f>
        <v>0</v>
      </c>
      <c r="V9" s="276">
        <f>'E3i2-Plan rash. i izd'!V12</f>
        <v>1027844</v>
      </c>
      <c r="W9" s="276">
        <f>'E3i2-Plan rash. i izd'!W12</f>
        <v>42945409</v>
      </c>
      <c r="X9" s="276">
        <f>'E3i2-Plan rash. i izd'!X12</f>
        <v>0</v>
      </c>
      <c r="Y9" s="276">
        <f>'E3i2-Plan rash. i izd'!Y12</f>
        <v>0</v>
      </c>
      <c r="Z9" s="276">
        <f>'E3i2-Plan rash. i izd'!Z12</f>
        <v>0</v>
      </c>
      <c r="AA9" s="276">
        <f>'E3i2-Plan rash. i izd'!AA12</f>
        <v>0</v>
      </c>
      <c r="AB9" s="276">
        <f>'E3i2-Plan rash. i izd'!AB12</f>
        <v>0</v>
      </c>
    </row>
    <row r="10" spans="1:28">
      <c r="A10" s="275">
        <v>32</v>
      </c>
      <c r="B10" s="388" t="s">
        <v>220</v>
      </c>
      <c r="C10" s="276">
        <f>'E3i2-Plan rash. i izd'!C18</f>
        <v>7238600</v>
      </c>
      <c r="D10" s="276">
        <f>'E3i2-Plan rash. i izd'!D18</f>
        <v>189000</v>
      </c>
      <c r="E10" s="276">
        <f>'E3i2-Plan rash. i izd'!E18</f>
        <v>400000</v>
      </c>
      <c r="F10" s="276">
        <f>'E3i2-Plan rash. i izd'!F18</f>
        <v>0</v>
      </c>
      <c r="G10" s="276">
        <f>'E3i2-Plan rash. i izd'!G18</f>
        <v>0</v>
      </c>
      <c r="H10" s="276">
        <f>'E3i2-Plan rash. i izd'!H18</f>
        <v>0</v>
      </c>
      <c r="I10" s="276">
        <f>'E3i2-Plan rash. i izd'!I18</f>
        <v>1830047</v>
      </c>
      <c r="J10" s="276">
        <f>'E3i2-Plan rash. i izd'!J18</f>
        <v>4699553</v>
      </c>
      <c r="K10" s="276">
        <f>'E3i2-Plan rash. i izd'!K18</f>
        <v>120000</v>
      </c>
      <c r="L10" s="276">
        <f>'E3i2-Plan rash. i izd'!L18</f>
        <v>0</v>
      </c>
      <c r="M10" s="276">
        <f>'E3i2-Plan rash. i izd'!M18</f>
        <v>0</v>
      </c>
      <c r="N10" s="276">
        <f>'E3i2-Plan rash. i izd'!N18</f>
        <v>0</v>
      </c>
      <c r="O10" s="276">
        <f>'E3i2-Plan rash. i izd'!O18</f>
        <v>0</v>
      </c>
      <c r="P10" s="276">
        <f>'E3i2-Plan rash. i izd'!P18</f>
        <v>7238600</v>
      </c>
      <c r="Q10" s="276">
        <f>'E3i2-Plan rash. i izd'!Q18</f>
        <v>970000</v>
      </c>
      <c r="R10" s="276">
        <f>'E3i2-Plan rash. i izd'!R18</f>
        <v>400000</v>
      </c>
      <c r="S10" s="276">
        <f>'E3i2-Plan rash. i izd'!S18</f>
        <v>0</v>
      </c>
      <c r="T10" s="276">
        <f>'E3i2-Plan rash. i izd'!T18</f>
        <v>0</v>
      </c>
      <c r="U10" s="276">
        <f>'E3i2-Plan rash. i izd'!U18</f>
        <v>0</v>
      </c>
      <c r="V10" s="276">
        <f>'E3i2-Plan rash. i izd'!V18</f>
        <v>1630047</v>
      </c>
      <c r="W10" s="276">
        <f>'E3i2-Plan rash. i izd'!W18</f>
        <v>4118553</v>
      </c>
      <c r="X10" s="276">
        <f>'E3i2-Plan rash. i izd'!X18</f>
        <v>120000</v>
      </c>
      <c r="Y10" s="276">
        <f>'E3i2-Plan rash. i izd'!Y18</f>
        <v>0</v>
      </c>
      <c r="Z10" s="276">
        <f>'E3i2-Plan rash. i izd'!Z18</f>
        <v>0</v>
      </c>
      <c r="AA10" s="276">
        <f>'E3i2-Plan rash. i izd'!AA18</f>
        <v>0</v>
      </c>
      <c r="AB10" s="276">
        <f>'E3i2-Plan rash. i izd'!AB18</f>
        <v>0</v>
      </c>
    </row>
    <row r="11" spans="1:28" s="249" customFormat="1">
      <c r="A11" s="275">
        <v>34</v>
      </c>
      <c r="B11" s="388" t="s">
        <v>263</v>
      </c>
      <c r="C11" s="276">
        <f>'E3i2-Plan rash. i izd'!C20</f>
        <v>26000</v>
      </c>
      <c r="D11" s="276">
        <f>'E3i2-Plan rash. i izd'!D20</f>
        <v>0</v>
      </c>
      <c r="E11" s="276">
        <f>'E3i2-Plan rash. i izd'!E20</f>
        <v>0</v>
      </c>
      <c r="F11" s="276">
        <f>'E3i2-Plan rash. i izd'!F20</f>
        <v>0</v>
      </c>
      <c r="G11" s="276">
        <f>'E3i2-Plan rash. i izd'!G20</f>
        <v>0</v>
      </c>
      <c r="H11" s="276">
        <f>'E3i2-Plan rash. i izd'!H20</f>
        <v>0</v>
      </c>
      <c r="I11" s="276">
        <f>'E3i2-Plan rash. i izd'!I20</f>
        <v>26000</v>
      </c>
      <c r="J11" s="276">
        <f>'E3i2-Plan rash. i izd'!J20</f>
        <v>0</v>
      </c>
      <c r="K11" s="276">
        <f>'E3i2-Plan rash. i izd'!K20</f>
        <v>0</v>
      </c>
      <c r="L11" s="276">
        <f>'E3i2-Plan rash. i izd'!L20</f>
        <v>0</v>
      </c>
      <c r="M11" s="276">
        <f>'E3i2-Plan rash. i izd'!M20</f>
        <v>0</v>
      </c>
      <c r="N11" s="276">
        <f>'E3i2-Plan rash. i izd'!N20</f>
        <v>0</v>
      </c>
      <c r="O11" s="276">
        <f>'E3i2-Plan rash. i izd'!O20</f>
        <v>0</v>
      </c>
      <c r="P11" s="276">
        <f>'E3i2-Plan rash. i izd'!P20</f>
        <v>26000</v>
      </c>
      <c r="Q11" s="276">
        <f>'E3i2-Plan rash. i izd'!Q20</f>
        <v>0</v>
      </c>
      <c r="R11" s="276">
        <f>'E3i2-Plan rash. i izd'!R20</f>
        <v>0</v>
      </c>
      <c r="S11" s="276">
        <f>'E3i2-Plan rash. i izd'!S20</f>
        <v>0</v>
      </c>
      <c r="T11" s="276">
        <f>'E3i2-Plan rash. i izd'!T20</f>
        <v>0</v>
      </c>
      <c r="U11" s="276">
        <f>'E3i2-Plan rash. i izd'!U20</f>
        <v>0</v>
      </c>
      <c r="V11" s="276">
        <f>'E3i2-Plan rash. i izd'!V20</f>
        <v>26000</v>
      </c>
      <c r="W11" s="276">
        <f>'E3i2-Plan rash. i izd'!W20</f>
        <v>0</v>
      </c>
      <c r="X11" s="276">
        <f>'E3i2-Plan rash. i izd'!X20</f>
        <v>0</v>
      </c>
      <c r="Y11" s="276">
        <f>'E3i2-Plan rash. i izd'!Y20</f>
        <v>0</v>
      </c>
      <c r="Z11" s="276">
        <f>'E3i2-Plan rash. i izd'!Z20</f>
        <v>0</v>
      </c>
      <c r="AA11" s="276">
        <f>'E3i2-Plan rash. i izd'!AA20</f>
        <v>0</v>
      </c>
      <c r="AB11" s="276">
        <f>'E3i2-Plan rash. i izd'!AB20</f>
        <v>0</v>
      </c>
    </row>
    <row r="12" spans="1:28">
      <c r="A12" s="275">
        <v>38</v>
      </c>
      <c r="B12" s="388" t="s">
        <v>293</v>
      </c>
      <c r="C12" s="276">
        <f>'E3i2-Plan rash. i izd'!C22</f>
        <v>0</v>
      </c>
      <c r="D12" s="276">
        <f>'E3i2-Plan rash. i izd'!D22</f>
        <v>0</v>
      </c>
      <c r="E12" s="276">
        <f>'E3i2-Plan rash. i izd'!E22</f>
        <v>0</v>
      </c>
      <c r="F12" s="276">
        <f>'E3i2-Plan rash. i izd'!F22</f>
        <v>0</v>
      </c>
      <c r="G12" s="276">
        <f>'E3i2-Plan rash. i izd'!G22</f>
        <v>0</v>
      </c>
      <c r="H12" s="276">
        <f>'E3i2-Plan rash. i izd'!H22</f>
        <v>0</v>
      </c>
      <c r="I12" s="276">
        <f>'E3i2-Plan rash. i izd'!I22</f>
        <v>0</v>
      </c>
      <c r="J12" s="276">
        <f>'E3i2-Plan rash. i izd'!J22</f>
        <v>0</v>
      </c>
      <c r="K12" s="276">
        <f>'E3i2-Plan rash. i izd'!K22</f>
        <v>0</v>
      </c>
      <c r="L12" s="276">
        <f>'E3i2-Plan rash. i izd'!L22</f>
        <v>0</v>
      </c>
      <c r="M12" s="276">
        <f>'E3i2-Plan rash. i izd'!M22</f>
        <v>0</v>
      </c>
      <c r="N12" s="276">
        <f>'E3i2-Plan rash. i izd'!N22</f>
        <v>0</v>
      </c>
      <c r="O12" s="276">
        <f>'E3i2-Plan rash. i izd'!O22</f>
        <v>0</v>
      </c>
      <c r="P12" s="276">
        <f>'E3i2-Plan rash. i izd'!P22</f>
        <v>0</v>
      </c>
      <c r="Q12" s="276">
        <f>'E3i2-Plan rash. i izd'!Q22</f>
        <v>0</v>
      </c>
      <c r="R12" s="276">
        <f>'E3i2-Plan rash. i izd'!R22</f>
        <v>0</v>
      </c>
      <c r="S12" s="276">
        <f>'E3i2-Plan rash. i izd'!S22</f>
        <v>0</v>
      </c>
      <c r="T12" s="276">
        <f>'E3i2-Plan rash. i izd'!T22</f>
        <v>0</v>
      </c>
      <c r="U12" s="276">
        <f>'E3i2-Plan rash. i izd'!U22</f>
        <v>0</v>
      </c>
      <c r="V12" s="276">
        <f>'E3i2-Plan rash. i izd'!V22</f>
        <v>0</v>
      </c>
      <c r="W12" s="276">
        <f>'E3i2-Plan rash. i izd'!W22</f>
        <v>0</v>
      </c>
      <c r="X12" s="276">
        <f>'E3i2-Plan rash. i izd'!X22</f>
        <v>0</v>
      </c>
      <c r="Y12" s="276">
        <f>'E3i2-Plan rash. i izd'!Y22</f>
        <v>0</v>
      </c>
      <c r="Z12" s="276">
        <f>'E3i2-Plan rash. i izd'!Z22</f>
        <v>0</v>
      </c>
      <c r="AA12" s="276">
        <f>'E3i2-Plan rash. i izd'!AA22</f>
        <v>0</v>
      </c>
      <c r="AB12" s="276">
        <f>'E3i2-Plan rash. i izd'!AB22</f>
        <v>0</v>
      </c>
    </row>
    <row r="13" spans="1:28" s="249" customFormat="1">
      <c r="A13" s="277"/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/>
      <c r="Q13" s="280"/>
      <c r="R13" s="280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</row>
    <row r="14" spans="1:28" s="249" customFormat="1">
      <c r="A14" s="272" t="s">
        <v>21</v>
      </c>
      <c r="B14" s="273" t="s">
        <v>57</v>
      </c>
      <c r="C14" s="274">
        <f t="shared" ref="C14:AB14" si="6">SUM(C15:C17)</f>
        <v>831119</v>
      </c>
      <c r="D14" s="274">
        <f t="shared" si="6"/>
        <v>500000</v>
      </c>
      <c r="E14" s="274"/>
      <c r="F14" s="274">
        <f t="shared" si="6"/>
        <v>0</v>
      </c>
      <c r="G14" s="274">
        <f t="shared" si="6"/>
        <v>0</v>
      </c>
      <c r="H14" s="274">
        <f t="shared" si="6"/>
        <v>0</v>
      </c>
      <c r="I14" s="274">
        <f t="shared" si="6"/>
        <v>331119</v>
      </c>
      <c r="J14" s="274">
        <f t="shared" si="6"/>
        <v>0</v>
      </c>
      <c r="K14" s="274">
        <f t="shared" si="6"/>
        <v>0</v>
      </c>
      <c r="L14" s="274">
        <f t="shared" si="6"/>
        <v>0</v>
      </c>
      <c r="M14" s="274">
        <f t="shared" si="6"/>
        <v>0</v>
      </c>
      <c r="N14" s="274">
        <f t="shared" si="6"/>
        <v>0</v>
      </c>
      <c r="O14" s="274">
        <f t="shared" si="6"/>
        <v>0</v>
      </c>
      <c r="P14" s="274">
        <f t="shared" si="6"/>
        <v>831119</v>
      </c>
      <c r="Q14" s="274">
        <f t="shared" si="6"/>
        <v>500000</v>
      </c>
      <c r="R14" s="274">
        <f t="shared" ref="R14" si="7">SUM(R15:R17)</f>
        <v>0</v>
      </c>
      <c r="S14" s="274">
        <f t="shared" si="6"/>
        <v>0</v>
      </c>
      <c r="T14" s="274">
        <f t="shared" si="6"/>
        <v>0</v>
      </c>
      <c r="U14" s="274">
        <f t="shared" si="6"/>
        <v>0</v>
      </c>
      <c r="V14" s="274">
        <f t="shared" si="6"/>
        <v>331119</v>
      </c>
      <c r="W14" s="274">
        <f t="shared" si="6"/>
        <v>0</v>
      </c>
      <c r="X14" s="274">
        <f t="shared" si="6"/>
        <v>0</v>
      </c>
      <c r="Y14" s="274">
        <f t="shared" si="6"/>
        <v>0</v>
      </c>
      <c r="Z14" s="274">
        <f t="shared" si="6"/>
        <v>0</v>
      </c>
      <c r="AA14" s="274">
        <f t="shared" si="6"/>
        <v>0</v>
      </c>
      <c r="AB14" s="274">
        <f t="shared" si="6"/>
        <v>0</v>
      </c>
    </row>
    <row r="15" spans="1:28" s="249" customFormat="1">
      <c r="A15" s="275">
        <v>31</v>
      </c>
      <c r="B15" s="388" t="s">
        <v>207</v>
      </c>
      <c r="C15" s="276">
        <f>'E3i2-Plan rash. i izd'!C28</f>
        <v>758055</v>
      </c>
      <c r="D15" s="276">
        <f>'E3i2-Plan rash. i izd'!D28</f>
        <v>497500</v>
      </c>
      <c r="E15" s="276"/>
      <c r="F15" s="276">
        <f>'E3i2-Plan rash. i izd'!F28</f>
        <v>0</v>
      </c>
      <c r="G15" s="276">
        <f>'E3i2-Plan rash. i izd'!G28</f>
        <v>0</v>
      </c>
      <c r="H15" s="276">
        <f>'E3i2-Plan rash. i izd'!H28</f>
        <v>0</v>
      </c>
      <c r="I15" s="276">
        <f>'E3i2-Plan rash. i izd'!I28</f>
        <v>260555</v>
      </c>
      <c r="J15" s="276">
        <f>'E3i2-Plan rash. i izd'!J28</f>
        <v>0</v>
      </c>
      <c r="K15" s="276">
        <f>'E3i2-Plan rash. i izd'!K28</f>
        <v>0</v>
      </c>
      <c r="L15" s="276">
        <f>'E3i2-Plan rash. i izd'!L28</f>
        <v>0</v>
      </c>
      <c r="M15" s="276">
        <f>'E3i2-Plan rash. i izd'!M28</f>
        <v>0</v>
      </c>
      <c r="N15" s="276">
        <f>'E3i2-Plan rash. i izd'!N28</f>
        <v>0</v>
      </c>
      <c r="O15" s="276">
        <f>'E3i2-Plan rash. i izd'!O28</f>
        <v>0</v>
      </c>
      <c r="P15" s="276">
        <f>'E3i2-Plan rash. i izd'!P28</f>
        <v>758055</v>
      </c>
      <c r="Q15" s="276">
        <f>'E3i2-Plan rash. i izd'!Q28</f>
        <v>497500</v>
      </c>
      <c r="R15" s="276">
        <f>'E3i2-Plan rash. i izd'!R28</f>
        <v>0</v>
      </c>
      <c r="S15" s="276">
        <f>'E3i2-Plan rash. i izd'!S28</f>
        <v>0</v>
      </c>
      <c r="T15" s="276">
        <f>'E3i2-Plan rash. i izd'!T28</f>
        <v>0</v>
      </c>
      <c r="U15" s="276">
        <f>'E3i2-Plan rash. i izd'!U28</f>
        <v>0</v>
      </c>
      <c r="V15" s="276">
        <f>'E3i2-Plan rash. i izd'!V28</f>
        <v>260555</v>
      </c>
      <c r="W15" s="276">
        <f>'E3i2-Plan rash. i izd'!W28</f>
        <v>0</v>
      </c>
      <c r="X15" s="276">
        <f>'E3i2-Plan rash. i izd'!X28</f>
        <v>0</v>
      </c>
      <c r="Y15" s="276">
        <f>'E3i2-Plan rash. i izd'!Y28</f>
        <v>0</v>
      </c>
      <c r="Z15" s="276">
        <f>'E3i2-Plan rash. i izd'!Z28</f>
        <v>0</v>
      </c>
      <c r="AA15" s="276">
        <f>'E3i2-Plan rash. i izd'!AA28</f>
        <v>0</v>
      </c>
      <c r="AB15" s="276">
        <f>'E3i2-Plan rash. i izd'!AB28</f>
        <v>0</v>
      </c>
    </row>
    <row r="16" spans="1:28" s="249" customFormat="1">
      <c r="A16" s="275">
        <v>32</v>
      </c>
      <c r="B16" s="388" t="s">
        <v>220</v>
      </c>
      <c r="C16" s="276">
        <f>'E3i2-Plan rash. i izd'!C31</f>
        <v>73064</v>
      </c>
      <c r="D16" s="276">
        <f>'E3i2-Plan rash. i izd'!D31</f>
        <v>2500</v>
      </c>
      <c r="E16" s="276"/>
      <c r="F16" s="276">
        <f>'E3i2-Plan rash. i izd'!F31</f>
        <v>0</v>
      </c>
      <c r="G16" s="276">
        <f>'E3i2-Plan rash. i izd'!G31</f>
        <v>0</v>
      </c>
      <c r="H16" s="276">
        <f>'E3i2-Plan rash. i izd'!H31</f>
        <v>0</v>
      </c>
      <c r="I16" s="276">
        <f>'E3i2-Plan rash. i izd'!I31</f>
        <v>70564</v>
      </c>
      <c r="J16" s="276">
        <f>'E3i2-Plan rash. i izd'!J31</f>
        <v>0</v>
      </c>
      <c r="K16" s="276">
        <f>'E3i2-Plan rash. i izd'!K31</f>
        <v>0</v>
      </c>
      <c r="L16" s="276">
        <f>'E3i2-Plan rash. i izd'!L31</f>
        <v>0</v>
      </c>
      <c r="M16" s="276">
        <f>'E3i2-Plan rash. i izd'!M31</f>
        <v>0</v>
      </c>
      <c r="N16" s="276">
        <f>'E3i2-Plan rash. i izd'!N31</f>
        <v>0</v>
      </c>
      <c r="O16" s="276">
        <f>'E3i2-Plan rash. i izd'!O31</f>
        <v>0</v>
      </c>
      <c r="P16" s="276">
        <f>'E3i2-Plan rash. i izd'!P31</f>
        <v>73064</v>
      </c>
      <c r="Q16" s="276">
        <f>'E3i2-Plan rash. i izd'!Q31</f>
        <v>2500</v>
      </c>
      <c r="R16" s="276">
        <f>'E3i2-Plan rash. i izd'!R31</f>
        <v>0</v>
      </c>
      <c r="S16" s="276">
        <f>'E3i2-Plan rash. i izd'!S31</f>
        <v>0</v>
      </c>
      <c r="T16" s="276">
        <f>'E3i2-Plan rash. i izd'!T31</f>
        <v>0</v>
      </c>
      <c r="U16" s="276">
        <f>'E3i2-Plan rash. i izd'!U31</f>
        <v>0</v>
      </c>
      <c r="V16" s="276">
        <f>'E3i2-Plan rash. i izd'!V31</f>
        <v>70564</v>
      </c>
      <c r="W16" s="276">
        <f>'E3i2-Plan rash. i izd'!W31</f>
        <v>0</v>
      </c>
      <c r="X16" s="276">
        <f>'E3i2-Plan rash. i izd'!X31</f>
        <v>0</v>
      </c>
      <c r="Y16" s="276">
        <f>'E3i2-Plan rash. i izd'!Y31</f>
        <v>0</v>
      </c>
      <c r="Z16" s="276">
        <f>'E3i2-Plan rash. i izd'!Z31</f>
        <v>0</v>
      </c>
      <c r="AA16" s="276">
        <f>'E3i2-Plan rash. i izd'!AA31</f>
        <v>0</v>
      </c>
      <c r="AB16" s="276">
        <f>'E3i2-Plan rash. i izd'!AB31</f>
        <v>0</v>
      </c>
    </row>
    <row r="17" spans="1:28" s="249" customFormat="1">
      <c r="A17" s="275">
        <v>34</v>
      </c>
      <c r="B17" s="388" t="s">
        <v>263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</row>
    <row r="18" spans="1:28" s="255" customFormat="1">
      <c r="A18" s="272" t="s">
        <v>21</v>
      </c>
      <c r="B18" s="392" t="s">
        <v>427</v>
      </c>
      <c r="C18" s="274">
        <f t="shared" ref="C18:AB18" si="8">SUM(C19:C22)</f>
        <v>1019805</v>
      </c>
      <c r="D18" s="274">
        <f t="shared" si="8"/>
        <v>0</v>
      </c>
      <c r="E18" s="274"/>
      <c r="F18" s="274">
        <f t="shared" si="8"/>
        <v>0</v>
      </c>
      <c r="G18" s="274">
        <f t="shared" si="8"/>
        <v>0</v>
      </c>
      <c r="H18" s="274">
        <f t="shared" si="8"/>
        <v>0</v>
      </c>
      <c r="I18" s="274">
        <f t="shared" si="8"/>
        <v>58200</v>
      </c>
      <c r="J18" s="274">
        <f t="shared" si="8"/>
        <v>0</v>
      </c>
      <c r="K18" s="274">
        <f t="shared" si="8"/>
        <v>961605</v>
      </c>
      <c r="L18" s="274">
        <f t="shared" si="8"/>
        <v>0</v>
      </c>
      <c r="M18" s="274">
        <f t="shared" si="8"/>
        <v>0</v>
      </c>
      <c r="N18" s="274">
        <f t="shared" si="8"/>
        <v>0</v>
      </c>
      <c r="O18" s="274">
        <f t="shared" si="8"/>
        <v>0</v>
      </c>
      <c r="P18" s="274">
        <f t="shared" si="8"/>
        <v>1023312</v>
      </c>
      <c r="Q18" s="274">
        <f t="shared" si="8"/>
        <v>0</v>
      </c>
      <c r="R18" s="274">
        <f t="shared" ref="R18" si="9">SUM(R19:R22)</f>
        <v>0</v>
      </c>
      <c r="S18" s="274">
        <f t="shared" si="8"/>
        <v>0</v>
      </c>
      <c r="T18" s="274">
        <f t="shared" si="8"/>
        <v>0</v>
      </c>
      <c r="U18" s="274">
        <f t="shared" si="8"/>
        <v>0</v>
      </c>
      <c r="V18" s="274">
        <f t="shared" si="8"/>
        <v>58200</v>
      </c>
      <c r="W18" s="274">
        <f t="shared" si="8"/>
        <v>0</v>
      </c>
      <c r="X18" s="274">
        <f t="shared" si="8"/>
        <v>965112</v>
      </c>
      <c r="Y18" s="274">
        <f t="shared" si="8"/>
        <v>0</v>
      </c>
      <c r="Z18" s="274">
        <f t="shared" si="8"/>
        <v>0</v>
      </c>
      <c r="AA18" s="274">
        <f t="shared" si="8"/>
        <v>0</v>
      </c>
      <c r="AB18" s="274">
        <f t="shared" si="8"/>
        <v>0</v>
      </c>
    </row>
    <row r="19" spans="1:28">
      <c r="A19" s="275">
        <v>31</v>
      </c>
      <c r="B19" s="388" t="s">
        <v>207</v>
      </c>
      <c r="C19" s="276">
        <f>'E3i2-Plan rash. i izd'!C36</f>
        <v>840305</v>
      </c>
      <c r="D19" s="276">
        <f>'E3i2-Plan rash. i izd'!D36</f>
        <v>0</v>
      </c>
      <c r="E19" s="276"/>
      <c r="F19" s="276">
        <f>'E3i2-Plan rash. i izd'!F36</f>
        <v>0</v>
      </c>
      <c r="G19" s="276">
        <f>'E3i2-Plan rash. i izd'!G36</f>
        <v>0</v>
      </c>
      <c r="H19" s="276">
        <f>'E3i2-Plan rash. i izd'!H36</f>
        <v>0</v>
      </c>
      <c r="I19" s="276">
        <f>'E3i2-Plan rash. i izd'!I36</f>
        <v>38200</v>
      </c>
      <c r="J19" s="276">
        <f>'E3i2-Plan rash. i izd'!J36</f>
        <v>0</v>
      </c>
      <c r="K19" s="276">
        <f>'E3i2-Plan rash. i izd'!K36</f>
        <v>802105</v>
      </c>
      <c r="L19" s="276">
        <f>'E3i2-Plan rash. i izd'!L36</f>
        <v>0</v>
      </c>
      <c r="M19" s="276">
        <f>'E3i2-Plan rash. i izd'!M36</f>
        <v>0</v>
      </c>
      <c r="N19" s="276">
        <f>'E3i2-Plan rash. i izd'!N36</f>
        <v>0</v>
      </c>
      <c r="O19" s="276">
        <f>'E3i2-Plan rash. i izd'!O36</f>
        <v>0</v>
      </c>
      <c r="P19" s="276">
        <f>'E3i2-Plan rash. i izd'!P36</f>
        <v>843812</v>
      </c>
      <c r="Q19" s="276">
        <f>'E3i2-Plan rash. i izd'!Q36</f>
        <v>0</v>
      </c>
      <c r="R19" s="276">
        <f>'E3i2-Plan rash. i izd'!R36</f>
        <v>0</v>
      </c>
      <c r="S19" s="276">
        <f>'E3i2-Plan rash. i izd'!S36</f>
        <v>0</v>
      </c>
      <c r="T19" s="276">
        <f>'E3i2-Plan rash. i izd'!T36</f>
        <v>0</v>
      </c>
      <c r="U19" s="276">
        <f>'E3i2-Plan rash. i izd'!U36</f>
        <v>0</v>
      </c>
      <c r="V19" s="276">
        <f>'E3i2-Plan rash. i izd'!V36</f>
        <v>38200</v>
      </c>
      <c r="W19" s="276">
        <f>'E3i2-Plan rash. i izd'!W36</f>
        <v>0</v>
      </c>
      <c r="X19" s="276">
        <f>'E3i2-Plan rash. i izd'!X36</f>
        <v>805612</v>
      </c>
      <c r="Y19" s="276">
        <f>'E3i2-Plan rash. i izd'!Y36</f>
        <v>0</v>
      </c>
      <c r="Z19" s="276">
        <f>'E3i2-Plan rash. i izd'!Z36</f>
        <v>0</v>
      </c>
      <c r="AA19" s="276">
        <f>'E3i2-Plan rash. i izd'!AA36</f>
        <v>0</v>
      </c>
      <c r="AB19" s="276">
        <f>'E3i2-Plan rash. i izd'!AB36</f>
        <v>0</v>
      </c>
    </row>
    <row r="20" spans="1:28">
      <c r="A20" s="275">
        <v>32</v>
      </c>
      <c r="B20" s="388" t="s">
        <v>220</v>
      </c>
      <c r="C20" s="276">
        <f>'E3i2-Plan rash. i izd'!C40</f>
        <v>179500</v>
      </c>
      <c r="D20" s="276">
        <f>'E3i2-Plan rash. i izd'!D40</f>
        <v>0</v>
      </c>
      <c r="E20" s="276"/>
      <c r="F20" s="276">
        <f>'E3i2-Plan rash. i izd'!F40</f>
        <v>0</v>
      </c>
      <c r="G20" s="276">
        <f>'E3i2-Plan rash. i izd'!G40</f>
        <v>0</v>
      </c>
      <c r="H20" s="276">
        <f>'E3i2-Plan rash. i izd'!H40</f>
        <v>0</v>
      </c>
      <c r="I20" s="276">
        <f>'E3i2-Plan rash. i izd'!I40</f>
        <v>20000</v>
      </c>
      <c r="J20" s="276">
        <f>'E3i2-Plan rash. i izd'!J40</f>
        <v>0</v>
      </c>
      <c r="K20" s="276">
        <f>'E3i2-Plan rash. i izd'!K40</f>
        <v>159500</v>
      </c>
      <c r="L20" s="276">
        <f>'E3i2-Plan rash. i izd'!L40</f>
        <v>0</v>
      </c>
      <c r="M20" s="276">
        <f>'E3i2-Plan rash. i izd'!M40</f>
        <v>0</v>
      </c>
      <c r="N20" s="276">
        <f>'E3i2-Plan rash. i izd'!N40</f>
        <v>0</v>
      </c>
      <c r="O20" s="276">
        <f>'E3i2-Plan rash. i izd'!O40</f>
        <v>0</v>
      </c>
      <c r="P20" s="276">
        <f>'E3i2-Plan rash. i izd'!P40</f>
        <v>179500</v>
      </c>
      <c r="Q20" s="276">
        <f>'E3i2-Plan rash. i izd'!Q40</f>
        <v>0</v>
      </c>
      <c r="R20" s="276">
        <f>'E3i2-Plan rash. i izd'!R40</f>
        <v>0</v>
      </c>
      <c r="S20" s="276">
        <f>'E3i2-Plan rash. i izd'!S40</f>
        <v>0</v>
      </c>
      <c r="T20" s="276">
        <f>'E3i2-Plan rash. i izd'!T40</f>
        <v>0</v>
      </c>
      <c r="U20" s="276">
        <f>'E3i2-Plan rash. i izd'!U40</f>
        <v>0</v>
      </c>
      <c r="V20" s="276">
        <f>'E3i2-Plan rash. i izd'!V40</f>
        <v>20000</v>
      </c>
      <c r="W20" s="276">
        <f>'E3i2-Plan rash. i izd'!W40</f>
        <v>0</v>
      </c>
      <c r="X20" s="276">
        <f>'E3i2-Plan rash. i izd'!X40</f>
        <v>159500</v>
      </c>
      <c r="Y20" s="276">
        <f>'E3i2-Plan rash. i izd'!Y40</f>
        <v>0</v>
      </c>
      <c r="Z20" s="276">
        <f>'E3i2-Plan rash. i izd'!Z40</f>
        <v>0</v>
      </c>
      <c r="AA20" s="276">
        <f>'E3i2-Plan rash. i izd'!AA40</f>
        <v>0</v>
      </c>
      <c r="AB20" s="276">
        <f>'E3i2-Plan rash. i izd'!AB40</f>
        <v>0</v>
      </c>
    </row>
    <row r="21" spans="1:28">
      <c r="A21" s="275">
        <v>34</v>
      </c>
      <c r="B21" s="388" t="s">
        <v>263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</row>
    <row r="22" spans="1:28">
      <c r="A22" s="215"/>
      <c r="B22" s="204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</row>
    <row r="23" spans="1:28" ht="25.5">
      <c r="A23" s="272" t="s">
        <v>21</v>
      </c>
      <c r="B23" s="273" t="s">
        <v>63</v>
      </c>
      <c r="C23" s="274">
        <f t="shared" ref="C23:AB23" si="10">SUM(C24:C25)</f>
        <v>0</v>
      </c>
      <c r="D23" s="274">
        <f t="shared" si="10"/>
        <v>0</v>
      </c>
      <c r="E23" s="274"/>
      <c r="F23" s="274">
        <f t="shared" si="10"/>
        <v>0</v>
      </c>
      <c r="G23" s="274">
        <f t="shared" si="10"/>
        <v>0</v>
      </c>
      <c r="H23" s="274">
        <f t="shared" si="10"/>
        <v>0</v>
      </c>
      <c r="I23" s="274">
        <f t="shared" si="10"/>
        <v>0</v>
      </c>
      <c r="J23" s="274">
        <f t="shared" si="10"/>
        <v>0</v>
      </c>
      <c r="K23" s="274">
        <f t="shared" si="10"/>
        <v>0</v>
      </c>
      <c r="L23" s="274">
        <f t="shared" si="10"/>
        <v>0</v>
      </c>
      <c r="M23" s="274">
        <f t="shared" si="10"/>
        <v>0</v>
      </c>
      <c r="N23" s="274">
        <f t="shared" si="10"/>
        <v>0</v>
      </c>
      <c r="O23" s="274">
        <f t="shared" si="10"/>
        <v>0</v>
      </c>
      <c r="P23" s="274">
        <f t="shared" si="10"/>
        <v>0</v>
      </c>
      <c r="Q23" s="274">
        <f t="shared" si="10"/>
        <v>0</v>
      </c>
      <c r="R23" s="274">
        <f t="shared" ref="R23" si="11">SUM(R24:R25)</f>
        <v>0</v>
      </c>
      <c r="S23" s="274">
        <f t="shared" si="10"/>
        <v>0</v>
      </c>
      <c r="T23" s="274">
        <f t="shared" si="10"/>
        <v>0</v>
      </c>
      <c r="U23" s="274">
        <f t="shared" si="10"/>
        <v>0</v>
      </c>
      <c r="V23" s="274">
        <f t="shared" si="10"/>
        <v>0</v>
      </c>
      <c r="W23" s="274">
        <f t="shared" si="10"/>
        <v>0</v>
      </c>
      <c r="X23" s="274">
        <f t="shared" si="10"/>
        <v>0</v>
      </c>
      <c r="Y23" s="274">
        <f t="shared" si="10"/>
        <v>0</v>
      </c>
      <c r="Z23" s="274">
        <f t="shared" si="10"/>
        <v>0</v>
      </c>
      <c r="AA23" s="274">
        <f t="shared" si="10"/>
        <v>0</v>
      </c>
      <c r="AB23" s="274">
        <f t="shared" si="10"/>
        <v>0</v>
      </c>
    </row>
    <row r="24" spans="1:28">
      <c r="A24" s="275">
        <v>31</v>
      </c>
      <c r="B24" s="388" t="s">
        <v>207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s="249" customFormat="1">
      <c r="A25" s="275"/>
      <c r="B25" s="267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</row>
    <row r="26" spans="1:28" s="255" customFormat="1" ht="38.25">
      <c r="A26" s="269" t="s">
        <v>19</v>
      </c>
      <c r="B26" s="270" t="s">
        <v>64</v>
      </c>
      <c r="C26" s="271">
        <f t="shared" ref="C26:AB26" si="12">C27+C32</f>
        <v>2118192</v>
      </c>
      <c r="D26" s="271">
        <f t="shared" si="12"/>
        <v>241000</v>
      </c>
      <c r="E26" s="271"/>
      <c r="F26" s="271">
        <f t="shared" si="12"/>
        <v>0</v>
      </c>
      <c r="G26" s="271">
        <f t="shared" si="12"/>
        <v>300000</v>
      </c>
      <c r="H26" s="271">
        <f t="shared" si="12"/>
        <v>0</v>
      </c>
      <c r="I26" s="271">
        <f t="shared" si="12"/>
        <v>436790</v>
      </c>
      <c r="J26" s="271">
        <f t="shared" si="12"/>
        <v>491402</v>
      </c>
      <c r="K26" s="271">
        <f t="shared" si="12"/>
        <v>649000</v>
      </c>
      <c r="L26" s="271">
        <f t="shared" si="12"/>
        <v>0</v>
      </c>
      <c r="M26" s="271">
        <f t="shared" si="12"/>
        <v>0</v>
      </c>
      <c r="N26" s="271">
        <f t="shared" si="12"/>
        <v>0</v>
      </c>
      <c r="O26" s="271">
        <f t="shared" si="12"/>
        <v>0</v>
      </c>
      <c r="P26" s="271">
        <f t="shared" si="12"/>
        <v>2118192</v>
      </c>
      <c r="Q26" s="271">
        <f t="shared" si="12"/>
        <v>241000</v>
      </c>
      <c r="R26" s="271">
        <f t="shared" ref="R26" si="13">R27+R32</f>
        <v>0</v>
      </c>
      <c r="S26" s="271">
        <f t="shared" si="12"/>
        <v>0</v>
      </c>
      <c r="T26" s="271">
        <f t="shared" si="12"/>
        <v>300000</v>
      </c>
      <c r="U26" s="271">
        <f t="shared" si="12"/>
        <v>0</v>
      </c>
      <c r="V26" s="271">
        <f t="shared" si="12"/>
        <v>436790</v>
      </c>
      <c r="W26" s="271">
        <f t="shared" si="12"/>
        <v>491402</v>
      </c>
      <c r="X26" s="271">
        <f t="shared" si="12"/>
        <v>649000</v>
      </c>
      <c r="Y26" s="271">
        <f t="shared" si="12"/>
        <v>0</v>
      </c>
      <c r="Z26" s="271">
        <f t="shared" si="12"/>
        <v>0</v>
      </c>
      <c r="AA26" s="271">
        <f t="shared" si="12"/>
        <v>0</v>
      </c>
      <c r="AB26" s="271">
        <f t="shared" si="12"/>
        <v>0</v>
      </c>
    </row>
    <row r="27" spans="1:28">
      <c r="A27" s="272" t="s">
        <v>21</v>
      </c>
      <c r="B27" s="273" t="s">
        <v>68</v>
      </c>
      <c r="C27" s="274">
        <f t="shared" ref="C27:AB27" si="14">SUM(C28:C30)</f>
        <v>2118192</v>
      </c>
      <c r="D27" s="274">
        <f t="shared" si="14"/>
        <v>241000</v>
      </c>
      <c r="E27" s="274"/>
      <c r="F27" s="274">
        <f t="shared" si="14"/>
        <v>0</v>
      </c>
      <c r="G27" s="274">
        <f t="shared" si="14"/>
        <v>300000</v>
      </c>
      <c r="H27" s="274">
        <f t="shared" si="14"/>
        <v>0</v>
      </c>
      <c r="I27" s="274">
        <f t="shared" si="14"/>
        <v>436790</v>
      </c>
      <c r="J27" s="274">
        <f t="shared" si="14"/>
        <v>491402</v>
      </c>
      <c r="K27" s="274">
        <f t="shared" si="14"/>
        <v>649000</v>
      </c>
      <c r="L27" s="274">
        <f t="shared" si="14"/>
        <v>0</v>
      </c>
      <c r="M27" s="274">
        <f t="shared" si="14"/>
        <v>0</v>
      </c>
      <c r="N27" s="274">
        <f t="shared" si="14"/>
        <v>0</v>
      </c>
      <c r="O27" s="274">
        <f t="shared" si="14"/>
        <v>0</v>
      </c>
      <c r="P27" s="274">
        <f t="shared" si="14"/>
        <v>2118192</v>
      </c>
      <c r="Q27" s="274">
        <f t="shared" si="14"/>
        <v>241000</v>
      </c>
      <c r="R27" s="274">
        <f t="shared" ref="R27" si="15">SUM(R28:R30)</f>
        <v>0</v>
      </c>
      <c r="S27" s="274">
        <f t="shared" si="14"/>
        <v>0</v>
      </c>
      <c r="T27" s="274">
        <f t="shared" si="14"/>
        <v>300000</v>
      </c>
      <c r="U27" s="274">
        <f t="shared" si="14"/>
        <v>0</v>
      </c>
      <c r="V27" s="274">
        <f t="shared" si="14"/>
        <v>436790</v>
      </c>
      <c r="W27" s="274">
        <f t="shared" si="14"/>
        <v>491402</v>
      </c>
      <c r="X27" s="274">
        <f t="shared" si="14"/>
        <v>649000</v>
      </c>
      <c r="Y27" s="274">
        <f t="shared" si="14"/>
        <v>0</v>
      </c>
      <c r="Z27" s="274">
        <f t="shared" si="14"/>
        <v>0</v>
      </c>
      <c r="AA27" s="274">
        <f t="shared" si="14"/>
        <v>0</v>
      </c>
      <c r="AB27" s="274">
        <f t="shared" si="14"/>
        <v>0</v>
      </c>
    </row>
    <row r="28" spans="1:28" s="249" customFormat="1">
      <c r="A28" s="275">
        <v>31</v>
      </c>
      <c r="B28" s="388" t="s">
        <v>207</v>
      </c>
      <c r="C28" s="276">
        <f>'E3i2-Plan rash. i izd'!C50</f>
        <v>1662192</v>
      </c>
      <c r="D28" s="276">
        <f>'E3i2-Plan rash. i izd'!D50</f>
        <v>135000</v>
      </c>
      <c r="E28" s="276"/>
      <c r="F28" s="276">
        <f>'E3i2-Plan rash. i izd'!F50</f>
        <v>0</v>
      </c>
      <c r="G28" s="276">
        <f>'E3i2-Plan rash. i izd'!G50</f>
        <v>300000</v>
      </c>
      <c r="H28" s="276">
        <f>'E3i2-Plan rash. i izd'!H50</f>
        <v>0</v>
      </c>
      <c r="I28" s="276">
        <f>'E3i2-Plan rash. i izd'!I50</f>
        <v>216790</v>
      </c>
      <c r="J28" s="276">
        <f>'E3i2-Plan rash. i izd'!J50</f>
        <v>471402</v>
      </c>
      <c r="K28" s="276">
        <f>'E3i2-Plan rash. i izd'!K50</f>
        <v>539000</v>
      </c>
      <c r="L28" s="276">
        <f>'E3i2-Plan rash. i izd'!L50</f>
        <v>0</v>
      </c>
      <c r="M28" s="276">
        <f>'E3i2-Plan rash. i izd'!M50</f>
        <v>0</v>
      </c>
      <c r="N28" s="276">
        <f>'E3i2-Plan rash. i izd'!N50</f>
        <v>0</v>
      </c>
      <c r="O28" s="276">
        <f>'E3i2-Plan rash. i izd'!O50</f>
        <v>0</v>
      </c>
      <c r="P28" s="276">
        <f>'E3i2-Plan rash. i izd'!P50</f>
        <v>1662192</v>
      </c>
      <c r="Q28" s="276">
        <f>'E3i2-Plan rash. i izd'!Q50</f>
        <v>135000</v>
      </c>
      <c r="R28" s="276">
        <f>'E3i2-Plan rash. i izd'!R50</f>
        <v>0</v>
      </c>
      <c r="S28" s="276">
        <f>'E3i2-Plan rash. i izd'!S50</f>
        <v>0</v>
      </c>
      <c r="T28" s="276">
        <f>'E3i2-Plan rash. i izd'!T50</f>
        <v>300000</v>
      </c>
      <c r="U28" s="276">
        <f>'E3i2-Plan rash. i izd'!U50</f>
        <v>0</v>
      </c>
      <c r="V28" s="276">
        <f>'E3i2-Plan rash. i izd'!V50</f>
        <v>216790</v>
      </c>
      <c r="W28" s="276">
        <f>'E3i2-Plan rash. i izd'!W50</f>
        <v>471402</v>
      </c>
      <c r="X28" s="276">
        <f>'E3i2-Plan rash. i izd'!X50</f>
        <v>539000</v>
      </c>
      <c r="Y28" s="276">
        <f>'E3i2-Plan rash. i izd'!Y50</f>
        <v>0</v>
      </c>
      <c r="Z28" s="276">
        <f>'E3i2-Plan rash. i izd'!Z50</f>
        <v>0</v>
      </c>
      <c r="AA28" s="276">
        <f>'E3i2-Plan rash. i izd'!AA50</f>
        <v>0</v>
      </c>
      <c r="AB28" s="276">
        <f>'E3i2-Plan rash. i izd'!AB50</f>
        <v>0</v>
      </c>
    </row>
    <row r="29" spans="1:28" s="249" customFormat="1">
      <c r="A29" s="275">
        <v>32</v>
      </c>
      <c r="B29" s="388" t="s">
        <v>220</v>
      </c>
      <c r="C29" s="276">
        <f>'E3i2-Plan rash. i izd'!C54</f>
        <v>456000</v>
      </c>
      <c r="D29" s="276">
        <f>'E3i2-Plan rash. i izd'!D54</f>
        <v>106000</v>
      </c>
      <c r="E29" s="276"/>
      <c r="F29" s="276">
        <f>'E3i2-Plan rash. i izd'!F54</f>
        <v>0</v>
      </c>
      <c r="G29" s="276">
        <f>'E3i2-Plan rash. i izd'!G54</f>
        <v>0</v>
      </c>
      <c r="H29" s="276">
        <f>'E3i2-Plan rash. i izd'!H54</f>
        <v>0</v>
      </c>
      <c r="I29" s="276">
        <f>'E3i2-Plan rash. i izd'!I54</f>
        <v>220000</v>
      </c>
      <c r="J29" s="276">
        <f>'E3i2-Plan rash. i izd'!J54</f>
        <v>20000</v>
      </c>
      <c r="K29" s="276">
        <f>'E3i2-Plan rash. i izd'!K54</f>
        <v>110000</v>
      </c>
      <c r="L29" s="276">
        <f>'E3i2-Plan rash. i izd'!L54</f>
        <v>0</v>
      </c>
      <c r="M29" s="276">
        <f>'E3i2-Plan rash. i izd'!M54</f>
        <v>0</v>
      </c>
      <c r="N29" s="276">
        <f>'E3i2-Plan rash. i izd'!N54</f>
        <v>0</v>
      </c>
      <c r="O29" s="276">
        <f>'E3i2-Plan rash. i izd'!O54</f>
        <v>0</v>
      </c>
      <c r="P29" s="276">
        <f>'E3i2-Plan rash. i izd'!P54</f>
        <v>456000</v>
      </c>
      <c r="Q29" s="276">
        <f>'E3i2-Plan rash. i izd'!Q54</f>
        <v>106000</v>
      </c>
      <c r="R29" s="276">
        <f>'E3i2-Plan rash. i izd'!R54</f>
        <v>0</v>
      </c>
      <c r="S29" s="276">
        <f>'E3i2-Plan rash. i izd'!S54</f>
        <v>0</v>
      </c>
      <c r="T29" s="276">
        <f>'E3i2-Plan rash. i izd'!T54</f>
        <v>0</v>
      </c>
      <c r="U29" s="276">
        <f>'E3i2-Plan rash. i izd'!U54</f>
        <v>0</v>
      </c>
      <c r="V29" s="276">
        <f>'E3i2-Plan rash. i izd'!V54</f>
        <v>220000</v>
      </c>
      <c r="W29" s="276">
        <f>'E3i2-Plan rash. i izd'!W54</f>
        <v>20000</v>
      </c>
      <c r="X29" s="276">
        <f>'E3i2-Plan rash. i izd'!X54</f>
        <v>110000</v>
      </c>
      <c r="Y29" s="276">
        <f>'E3i2-Plan rash. i izd'!Y54</f>
        <v>0</v>
      </c>
      <c r="Z29" s="276">
        <f>'E3i2-Plan rash. i izd'!Z54</f>
        <v>0</v>
      </c>
      <c r="AA29" s="276">
        <f>'E3i2-Plan rash. i izd'!AA54</f>
        <v>0</v>
      </c>
      <c r="AB29" s="276">
        <f>'E3i2-Plan rash. i izd'!AB54</f>
        <v>0</v>
      </c>
    </row>
    <row r="30" spans="1:28" s="249" customFormat="1" ht="25.5">
      <c r="A30" s="275">
        <v>42</v>
      </c>
      <c r="B30" s="388" t="s">
        <v>431</v>
      </c>
      <c r="C30" s="276">
        <f>'E3i2-Plan rash. i izd'!C55</f>
        <v>0</v>
      </c>
      <c r="D30" s="276">
        <f>'E3i2-Plan rash. i izd'!D55</f>
        <v>0</v>
      </c>
      <c r="E30" s="276"/>
      <c r="F30" s="276">
        <f>'E3i2-Plan rash. i izd'!F55</f>
        <v>0</v>
      </c>
      <c r="G30" s="276">
        <f>'E3i2-Plan rash. i izd'!G55</f>
        <v>0</v>
      </c>
      <c r="H30" s="276">
        <f>'E3i2-Plan rash. i izd'!H55</f>
        <v>0</v>
      </c>
      <c r="I30" s="276">
        <f>'E3i2-Plan rash. i izd'!I55</f>
        <v>0</v>
      </c>
      <c r="J30" s="276">
        <f>'E3i2-Plan rash. i izd'!J55</f>
        <v>0</v>
      </c>
      <c r="K30" s="276">
        <f>'E3i2-Plan rash. i izd'!K55</f>
        <v>0</v>
      </c>
      <c r="L30" s="276">
        <f>'E3i2-Plan rash. i izd'!L55</f>
        <v>0</v>
      </c>
      <c r="M30" s="276">
        <f>'E3i2-Plan rash. i izd'!M55</f>
        <v>0</v>
      </c>
      <c r="N30" s="276">
        <f>'E3i2-Plan rash. i izd'!N55</f>
        <v>0</v>
      </c>
      <c r="O30" s="276">
        <f>'E3i2-Plan rash. i izd'!O55</f>
        <v>0</v>
      </c>
      <c r="P30" s="276">
        <f>'E3i2-Plan rash. i izd'!P55</f>
        <v>0</v>
      </c>
      <c r="Q30" s="276">
        <f>'E3i2-Plan rash. i izd'!Q55</f>
        <v>0</v>
      </c>
      <c r="R30" s="276">
        <f>'E3i2-Plan rash. i izd'!R55</f>
        <v>0</v>
      </c>
      <c r="S30" s="276">
        <f>'E3i2-Plan rash. i izd'!S55</f>
        <v>0</v>
      </c>
      <c r="T30" s="276">
        <f>'E3i2-Plan rash. i izd'!T55</f>
        <v>0</v>
      </c>
      <c r="U30" s="276">
        <f>'E3i2-Plan rash. i izd'!U55</f>
        <v>0</v>
      </c>
      <c r="V30" s="276">
        <f>'E3i2-Plan rash. i izd'!V55</f>
        <v>0</v>
      </c>
      <c r="W30" s="276">
        <f>'E3i2-Plan rash. i izd'!W55</f>
        <v>0</v>
      </c>
      <c r="X30" s="276">
        <f>'E3i2-Plan rash. i izd'!X55</f>
        <v>0</v>
      </c>
      <c r="Y30" s="276">
        <f>'E3i2-Plan rash. i izd'!Y55</f>
        <v>0</v>
      </c>
      <c r="Z30" s="276">
        <f>'E3i2-Plan rash. i izd'!Z55</f>
        <v>0</v>
      </c>
      <c r="AA30" s="276">
        <f>'E3i2-Plan rash. i izd'!AA55</f>
        <v>0</v>
      </c>
      <c r="AB30" s="276">
        <f>'E3i2-Plan rash. i izd'!AB55</f>
        <v>0</v>
      </c>
    </row>
    <row r="31" spans="1:28" s="249" customFormat="1">
      <c r="A31" s="277"/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80"/>
      <c r="Q31" s="280"/>
      <c r="R31" s="280"/>
      <c r="S31" s="280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ht="25.5">
      <c r="A32" s="272" t="s">
        <v>21</v>
      </c>
      <c r="B32" s="273" t="s">
        <v>72</v>
      </c>
      <c r="C32" s="274">
        <f t="shared" ref="C32:AB32" si="16">SUM(C33:C34)</f>
        <v>0</v>
      </c>
      <c r="D32" s="274">
        <f t="shared" si="16"/>
        <v>0</v>
      </c>
      <c r="E32" s="274"/>
      <c r="F32" s="274">
        <f t="shared" si="16"/>
        <v>0</v>
      </c>
      <c r="G32" s="274">
        <f t="shared" si="16"/>
        <v>0</v>
      </c>
      <c r="H32" s="274">
        <f t="shared" si="16"/>
        <v>0</v>
      </c>
      <c r="I32" s="274">
        <f t="shared" si="16"/>
        <v>0</v>
      </c>
      <c r="J32" s="274">
        <f t="shared" si="16"/>
        <v>0</v>
      </c>
      <c r="K32" s="274">
        <f t="shared" si="16"/>
        <v>0</v>
      </c>
      <c r="L32" s="274">
        <f t="shared" si="16"/>
        <v>0</v>
      </c>
      <c r="M32" s="274">
        <f t="shared" si="16"/>
        <v>0</v>
      </c>
      <c r="N32" s="274">
        <f t="shared" si="16"/>
        <v>0</v>
      </c>
      <c r="O32" s="274">
        <f t="shared" si="16"/>
        <v>0</v>
      </c>
      <c r="P32" s="274">
        <f t="shared" si="16"/>
        <v>0</v>
      </c>
      <c r="Q32" s="274">
        <f t="shared" si="16"/>
        <v>0</v>
      </c>
      <c r="R32" s="274">
        <f t="shared" ref="R32" si="17">SUM(R33:R34)</f>
        <v>0</v>
      </c>
      <c r="S32" s="274">
        <f t="shared" si="16"/>
        <v>0</v>
      </c>
      <c r="T32" s="274">
        <f t="shared" si="16"/>
        <v>0</v>
      </c>
      <c r="U32" s="274">
        <f t="shared" si="16"/>
        <v>0</v>
      </c>
      <c r="V32" s="274">
        <f t="shared" si="16"/>
        <v>0</v>
      </c>
      <c r="W32" s="274">
        <f t="shared" si="16"/>
        <v>0</v>
      </c>
      <c r="X32" s="274">
        <f t="shared" si="16"/>
        <v>0</v>
      </c>
      <c r="Y32" s="274">
        <f t="shared" si="16"/>
        <v>0</v>
      </c>
      <c r="Z32" s="274">
        <f t="shared" si="16"/>
        <v>0</v>
      </c>
      <c r="AA32" s="274">
        <f t="shared" si="16"/>
        <v>0</v>
      </c>
      <c r="AB32" s="274">
        <f t="shared" si="16"/>
        <v>0</v>
      </c>
    </row>
    <row r="33" spans="1:28">
      <c r="A33" s="275">
        <v>31</v>
      </c>
      <c r="B33" s="388" t="s">
        <v>207</v>
      </c>
      <c r="C33" s="276">
        <f>'E4-Plan rash. -izdat. po izvor.'!Q191</f>
        <v>0</v>
      </c>
      <c r="D33" s="276">
        <f>'E4-Plan rash. -izdat. po izvor.'!R191</f>
        <v>0</v>
      </c>
      <c r="E33" s="276"/>
      <c r="F33" s="276">
        <f>'E4-Plan rash. -izdat. po izvor.'!T191</f>
        <v>0</v>
      </c>
      <c r="G33" s="276">
        <f>'E4-Plan rash. -izdat. po izvor.'!U191</f>
        <v>0</v>
      </c>
      <c r="H33" s="276">
        <f>'E4-Plan rash. -izdat. po izvor.'!V191</f>
        <v>0</v>
      </c>
      <c r="I33" s="276">
        <f>'E4-Plan rash. -izdat. po izvor.'!W191</f>
        <v>0</v>
      </c>
      <c r="J33" s="276">
        <f>'E4-Plan rash. -izdat. po izvor.'!X191</f>
        <v>0</v>
      </c>
      <c r="K33" s="276">
        <f>'E4-Plan rash. -izdat. po izvor.'!Y191</f>
        <v>0</v>
      </c>
      <c r="L33" s="276">
        <f>'E4-Plan rash. -izdat. po izvor.'!Z191</f>
        <v>0</v>
      </c>
      <c r="M33" s="276">
        <f>'E4-Plan rash. -izdat. po izvor.'!AA191</f>
        <v>0</v>
      </c>
      <c r="N33" s="276">
        <f>'E4-Plan rash. -izdat. po izvor.'!AB191</f>
        <v>0</v>
      </c>
      <c r="O33" s="276">
        <f>'E4-Plan rash. -izdat. po izvor.'!AC191</f>
        <v>0</v>
      </c>
      <c r="P33" s="276">
        <f>'E4-Plan rash. -izdat. po izvor.'!AD191</f>
        <v>0</v>
      </c>
      <c r="Q33" s="276">
        <f>'E4-Plan rash. -izdat. po izvor.'!AE191</f>
        <v>0</v>
      </c>
      <c r="R33" s="276">
        <f>'E4-Plan rash. -izdat. po izvor.'!AF191</f>
        <v>0</v>
      </c>
      <c r="S33" s="276">
        <f>'E4-Plan rash. -izdat. po izvor.'!AG191</f>
        <v>0</v>
      </c>
      <c r="T33" s="276">
        <f>'E4-Plan rash. -izdat. po izvor.'!AH191</f>
        <v>0</v>
      </c>
      <c r="U33" s="276">
        <f>'E4-Plan rash. -izdat. po izvor.'!AI191</f>
        <v>0</v>
      </c>
      <c r="V33" s="276">
        <f>'E4-Plan rash. -izdat. po izvor.'!AJ191</f>
        <v>0</v>
      </c>
      <c r="W33" s="276">
        <f>'E4-Plan rash. -izdat. po izvor.'!AK191</f>
        <v>0</v>
      </c>
      <c r="X33" s="276">
        <f>'E4-Plan rash. -izdat. po izvor.'!AL191</f>
        <v>0</v>
      </c>
      <c r="Y33" s="276">
        <f>'E4-Plan rash. -izdat. po izvor.'!AM191</f>
        <v>0</v>
      </c>
      <c r="Z33" s="276">
        <f>'E4-Plan rash. -izdat. po izvor.'!AN191</f>
        <v>0</v>
      </c>
      <c r="AA33" s="276">
        <f>'E4-Plan rash. -izdat. po izvor.'!AO191</f>
        <v>0</v>
      </c>
      <c r="AB33" s="276">
        <f>'E4-Plan rash. -izdat. po izvor.'!AP191</f>
        <v>0</v>
      </c>
    </row>
    <row r="34" spans="1:28">
      <c r="A34" s="275">
        <v>32</v>
      </c>
      <c r="B34" s="388" t="s">
        <v>220</v>
      </c>
      <c r="C34" s="276">
        <f>'E4-Plan rash. -izdat. po izvor.'!Q193</f>
        <v>0</v>
      </c>
      <c r="D34" s="276">
        <f>'E4-Plan rash. -izdat. po izvor.'!R193</f>
        <v>0</v>
      </c>
      <c r="E34" s="276"/>
      <c r="F34" s="276">
        <f>'E4-Plan rash. -izdat. po izvor.'!T193</f>
        <v>0</v>
      </c>
      <c r="G34" s="276">
        <f>'E4-Plan rash. -izdat. po izvor.'!U193</f>
        <v>0</v>
      </c>
      <c r="H34" s="276">
        <f>'E4-Plan rash. -izdat. po izvor.'!V193</f>
        <v>0</v>
      </c>
      <c r="I34" s="276">
        <f>'E4-Plan rash. -izdat. po izvor.'!W193</f>
        <v>0</v>
      </c>
      <c r="J34" s="276">
        <f>'E4-Plan rash. -izdat. po izvor.'!X193</f>
        <v>0</v>
      </c>
      <c r="K34" s="276">
        <f>'E4-Plan rash. -izdat. po izvor.'!Y193</f>
        <v>0</v>
      </c>
      <c r="L34" s="276">
        <f>'E4-Plan rash. -izdat. po izvor.'!Z193</f>
        <v>0</v>
      </c>
      <c r="M34" s="276">
        <f>'E4-Plan rash. -izdat. po izvor.'!AA193</f>
        <v>0</v>
      </c>
      <c r="N34" s="276">
        <f>'E4-Plan rash. -izdat. po izvor.'!AB193</f>
        <v>0</v>
      </c>
      <c r="O34" s="276">
        <f>'E4-Plan rash. -izdat. po izvor.'!AC193</f>
        <v>0</v>
      </c>
      <c r="P34" s="276">
        <f>'E4-Plan rash. -izdat. po izvor.'!AD193</f>
        <v>0</v>
      </c>
      <c r="Q34" s="276">
        <f>'E4-Plan rash. -izdat. po izvor.'!AE193</f>
        <v>0</v>
      </c>
      <c r="R34" s="276">
        <f>'E4-Plan rash. -izdat. po izvor.'!AF193</f>
        <v>0</v>
      </c>
      <c r="S34" s="276">
        <f>'E4-Plan rash. -izdat. po izvor.'!AG193</f>
        <v>0</v>
      </c>
      <c r="T34" s="276">
        <f>'E4-Plan rash. -izdat. po izvor.'!AH193</f>
        <v>0</v>
      </c>
      <c r="U34" s="276">
        <f>'E4-Plan rash. -izdat. po izvor.'!AI193</f>
        <v>0</v>
      </c>
      <c r="V34" s="276">
        <f>'E4-Plan rash. -izdat. po izvor.'!AJ193</f>
        <v>0</v>
      </c>
      <c r="W34" s="276">
        <f>'E4-Plan rash. -izdat. po izvor.'!AK193</f>
        <v>0</v>
      </c>
      <c r="X34" s="276">
        <f>'E4-Plan rash. -izdat. po izvor.'!AL193</f>
        <v>0</v>
      </c>
      <c r="Y34" s="276">
        <f>'E4-Plan rash. -izdat. po izvor.'!AM193</f>
        <v>0</v>
      </c>
      <c r="Z34" s="276">
        <f>'E4-Plan rash. -izdat. po izvor.'!AN193</f>
        <v>0</v>
      </c>
      <c r="AA34" s="276">
        <f>'E4-Plan rash. -izdat. po izvor.'!AO193</f>
        <v>0</v>
      </c>
      <c r="AB34" s="276">
        <f>'E4-Plan rash. -izdat. po izvor.'!AP193</f>
        <v>0</v>
      </c>
    </row>
    <row r="35" spans="1:28">
      <c r="A35" s="277"/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80"/>
      <c r="Q35" s="280"/>
      <c r="R35" s="280"/>
      <c r="S35" s="280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ht="25.5">
      <c r="A36" s="269" t="s">
        <v>19</v>
      </c>
      <c r="B36" s="270" t="s">
        <v>73</v>
      </c>
      <c r="C36" s="223">
        <f>C37+C43</f>
        <v>4115000</v>
      </c>
      <c r="D36" s="223">
        <f>D37+D43</f>
        <v>0</v>
      </c>
      <c r="E36" s="223"/>
      <c r="F36" s="223">
        <f t="shared" ref="F36:O36" si="18">F37++F43</f>
        <v>4000000</v>
      </c>
      <c r="G36" s="223">
        <f t="shared" si="18"/>
        <v>0</v>
      </c>
      <c r="H36" s="223">
        <f t="shared" si="18"/>
        <v>0</v>
      </c>
      <c r="I36" s="223">
        <f t="shared" si="18"/>
        <v>0</v>
      </c>
      <c r="J36" s="223">
        <f t="shared" si="18"/>
        <v>0</v>
      </c>
      <c r="K36" s="223">
        <f t="shared" si="18"/>
        <v>0</v>
      </c>
      <c r="L36" s="223">
        <f t="shared" si="18"/>
        <v>0</v>
      </c>
      <c r="M36" s="223">
        <f t="shared" si="18"/>
        <v>115000</v>
      </c>
      <c r="N36" s="223">
        <f t="shared" si="18"/>
        <v>0</v>
      </c>
      <c r="O36" s="223">
        <f t="shared" si="18"/>
        <v>0</v>
      </c>
      <c r="P36" s="223">
        <f>P37+P43</f>
        <v>4115000</v>
      </c>
      <c r="Q36" s="223">
        <f>Q37+Q43</f>
        <v>0</v>
      </c>
      <c r="R36" s="223">
        <f>R37+R43</f>
        <v>0</v>
      </c>
      <c r="S36" s="223">
        <f t="shared" ref="S36:AB36" si="19">S37++S43</f>
        <v>4000000</v>
      </c>
      <c r="T36" s="223">
        <f t="shared" si="19"/>
        <v>0</v>
      </c>
      <c r="U36" s="223">
        <f t="shared" si="19"/>
        <v>0</v>
      </c>
      <c r="V36" s="223">
        <f t="shared" si="19"/>
        <v>0</v>
      </c>
      <c r="W36" s="223">
        <f t="shared" si="19"/>
        <v>0</v>
      </c>
      <c r="X36" s="223">
        <f t="shared" si="19"/>
        <v>0</v>
      </c>
      <c r="Y36" s="223">
        <f t="shared" si="19"/>
        <v>0</v>
      </c>
      <c r="Z36" s="223">
        <f t="shared" si="19"/>
        <v>115000</v>
      </c>
      <c r="AA36" s="223">
        <f t="shared" si="19"/>
        <v>0</v>
      </c>
      <c r="AB36" s="223">
        <f t="shared" si="19"/>
        <v>0</v>
      </c>
    </row>
    <row r="37" spans="1:28">
      <c r="A37" s="272" t="s">
        <v>74</v>
      </c>
      <c r="B37" s="273" t="s">
        <v>87</v>
      </c>
      <c r="C37" s="213">
        <f>SUM(C38:C41)</f>
        <v>2075000</v>
      </c>
      <c r="D37" s="213">
        <f t="shared" ref="D37:AB37" si="20">SUM(D38:D42)</f>
        <v>0</v>
      </c>
      <c r="E37" s="213"/>
      <c r="F37" s="213">
        <f>SUM(F38:F41)</f>
        <v>1960000</v>
      </c>
      <c r="G37" s="213">
        <f t="shared" si="20"/>
        <v>0</v>
      </c>
      <c r="H37" s="213">
        <f t="shared" si="20"/>
        <v>0</v>
      </c>
      <c r="I37" s="213">
        <f t="shared" si="20"/>
        <v>0</v>
      </c>
      <c r="J37" s="213">
        <f t="shared" si="20"/>
        <v>0</v>
      </c>
      <c r="K37" s="213">
        <f t="shared" si="20"/>
        <v>0</v>
      </c>
      <c r="L37" s="213">
        <f t="shared" si="20"/>
        <v>0</v>
      </c>
      <c r="M37" s="213">
        <f t="shared" si="20"/>
        <v>115000</v>
      </c>
      <c r="N37" s="213">
        <f t="shared" si="20"/>
        <v>0</v>
      </c>
      <c r="O37" s="213">
        <f t="shared" si="20"/>
        <v>0</v>
      </c>
      <c r="P37" s="213">
        <f>SUM(P38:P41)</f>
        <v>2155000</v>
      </c>
      <c r="Q37" s="213">
        <f t="shared" si="20"/>
        <v>0</v>
      </c>
      <c r="R37" s="213">
        <f t="shared" ref="R37" si="21">SUM(R38:R42)</f>
        <v>0</v>
      </c>
      <c r="S37" s="213">
        <f>SUM(S38:S41)</f>
        <v>2040000</v>
      </c>
      <c r="T37" s="213">
        <f t="shared" si="20"/>
        <v>0</v>
      </c>
      <c r="U37" s="213">
        <f t="shared" si="20"/>
        <v>0</v>
      </c>
      <c r="V37" s="213">
        <f t="shared" si="20"/>
        <v>0</v>
      </c>
      <c r="W37" s="213">
        <f t="shared" si="20"/>
        <v>0</v>
      </c>
      <c r="X37" s="213">
        <f t="shared" si="20"/>
        <v>0</v>
      </c>
      <c r="Y37" s="213">
        <f t="shared" si="20"/>
        <v>0</v>
      </c>
      <c r="Z37" s="213">
        <f t="shared" si="20"/>
        <v>115000</v>
      </c>
      <c r="AA37" s="213">
        <f t="shared" si="20"/>
        <v>0</v>
      </c>
      <c r="AB37" s="213">
        <f t="shared" si="20"/>
        <v>0</v>
      </c>
    </row>
    <row r="38" spans="1:28" ht="25.5">
      <c r="A38" s="275">
        <v>32</v>
      </c>
      <c r="B38" s="267" t="s">
        <v>386</v>
      </c>
      <c r="C38" s="276">
        <f>'E3i2-Plan rash. i izd'!C67</f>
        <v>1295000</v>
      </c>
      <c r="D38" s="276">
        <f>'E3i2-Plan rash. i izd'!D67</f>
        <v>0</v>
      </c>
      <c r="E38" s="276"/>
      <c r="F38" s="276">
        <f>'E3i2-Plan rash. i izd'!F67</f>
        <v>1180000</v>
      </c>
      <c r="G38" s="276">
        <f>'E3i2-Plan rash. i izd'!G67</f>
        <v>0</v>
      </c>
      <c r="H38" s="276">
        <f>'E3i2-Plan rash. i izd'!H67</f>
        <v>0</v>
      </c>
      <c r="I38" s="276">
        <f>'E3i2-Plan rash. i izd'!I67</f>
        <v>0</v>
      </c>
      <c r="J38" s="276">
        <f>'E3i2-Plan rash. i izd'!J67</f>
        <v>0</v>
      </c>
      <c r="K38" s="276">
        <f>'E3i2-Plan rash. i izd'!K67</f>
        <v>0</v>
      </c>
      <c r="L38" s="276">
        <f>'E3i2-Plan rash. i izd'!L67</f>
        <v>0</v>
      </c>
      <c r="M38" s="276">
        <f>'E3i2-Plan rash. i izd'!M67</f>
        <v>115000</v>
      </c>
      <c r="N38" s="276">
        <f>'E3i2-Plan rash. i izd'!N67</f>
        <v>0</v>
      </c>
      <c r="O38" s="276">
        <f>'E3i2-Plan rash. i izd'!O67</f>
        <v>0</v>
      </c>
      <c r="P38" s="276">
        <f>'E3i2-Plan rash. i izd'!P67</f>
        <v>1335000</v>
      </c>
      <c r="Q38" s="276">
        <f>'E3i2-Plan rash. i izd'!Q67</f>
        <v>0</v>
      </c>
      <c r="R38" s="276">
        <f>'E3i2-Plan rash. i izd'!R67</f>
        <v>0</v>
      </c>
      <c r="S38" s="276">
        <f>'E3i2-Plan rash. i izd'!S67</f>
        <v>1220000</v>
      </c>
      <c r="T38" s="276">
        <f>'E3i2-Plan rash. i izd'!T67</f>
        <v>0</v>
      </c>
      <c r="U38" s="276">
        <f>'E3i2-Plan rash. i izd'!U67</f>
        <v>0</v>
      </c>
      <c r="V38" s="276">
        <f>'E3i2-Plan rash. i izd'!V67</f>
        <v>0</v>
      </c>
      <c r="W38" s="276">
        <f>'E3i2-Plan rash. i izd'!W67</f>
        <v>0</v>
      </c>
      <c r="X38" s="276">
        <f>'E3i2-Plan rash. i izd'!X67</f>
        <v>0</v>
      </c>
      <c r="Y38" s="276">
        <f>'E3i2-Plan rash. i izd'!Y67</f>
        <v>0</v>
      </c>
      <c r="Z38" s="276">
        <f>'E3i2-Plan rash. i izd'!Z67</f>
        <v>115000</v>
      </c>
      <c r="AA38" s="276">
        <f>'E3i2-Plan rash. i izd'!AA67</f>
        <v>0</v>
      </c>
      <c r="AB38" s="276">
        <f>'E3i2-Plan rash. i izd'!AB67</f>
        <v>0</v>
      </c>
    </row>
    <row r="39" spans="1:28" ht="25.5">
      <c r="A39" s="275">
        <v>41</v>
      </c>
      <c r="B39" s="388" t="s">
        <v>432</v>
      </c>
      <c r="C39" s="276">
        <f>'E3i2-Plan rash. i izd'!C68</f>
        <v>0</v>
      </c>
      <c r="D39" s="276">
        <f>'E3i2-Plan rash. i izd'!D68</f>
        <v>0</v>
      </c>
      <c r="E39" s="276"/>
      <c r="F39" s="276">
        <f>'E3i2-Plan rash. i izd'!F68</f>
        <v>0</v>
      </c>
      <c r="G39" s="276">
        <f>'E3i2-Plan rash. i izd'!G68</f>
        <v>0</v>
      </c>
      <c r="H39" s="276">
        <f>'E3i2-Plan rash. i izd'!H68</f>
        <v>0</v>
      </c>
      <c r="I39" s="276">
        <f>'E3i2-Plan rash. i izd'!I68</f>
        <v>0</v>
      </c>
      <c r="J39" s="276">
        <f>'E3i2-Plan rash. i izd'!J68</f>
        <v>0</v>
      </c>
      <c r="K39" s="276">
        <f>'E3i2-Plan rash. i izd'!K68</f>
        <v>0</v>
      </c>
      <c r="L39" s="276">
        <f>'E3i2-Plan rash. i izd'!L68</f>
        <v>0</v>
      </c>
      <c r="M39" s="276">
        <f>'E3i2-Plan rash. i izd'!M68</f>
        <v>0</v>
      </c>
      <c r="N39" s="276">
        <f>'E3i2-Plan rash. i izd'!N68</f>
        <v>0</v>
      </c>
      <c r="O39" s="276">
        <f>'E3i2-Plan rash. i izd'!O68</f>
        <v>0</v>
      </c>
      <c r="P39" s="276">
        <f>'E3i2-Plan rash. i izd'!P68</f>
        <v>0</v>
      </c>
      <c r="Q39" s="276">
        <f>'E3i2-Plan rash. i izd'!Q68</f>
        <v>0</v>
      </c>
      <c r="R39" s="276">
        <f>'E3i2-Plan rash. i izd'!R68</f>
        <v>0</v>
      </c>
      <c r="S39" s="276">
        <f>'E3i2-Plan rash. i izd'!S68</f>
        <v>0</v>
      </c>
      <c r="T39" s="276">
        <f>'E3i2-Plan rash. i izd'!T68</f>
        <v>0</v>
      </c>
      <c r="U39" s="276">
        <f>'E3i2-Plan rash. i izd'!U68</f>
        <v>0</v>
      </c>
      <c r="V39" s="276">
        <f>'E3i2-Plan rash. i izd'!V68</f>
        <v>0</v>
      </c>
      <c r="W39" s="276">
        <f>'E3i2-Plan rash. i izd'!W68</f>
        <v>0</v>
      </c>
      <c r="X39" s="276">
        <f>'E3i2-Plan rash. i izd'!X68</f>
        <v>0</v>
      </c>
      <c r="Y39" s="276">
        <f>'E3i2-Plan rash. i izd'!Y68</f>
        <v>0</v>
      </c>
      <c r="Z39" s="276">
        <f>'E3i2-Plan rash. i izd'!Z68</f>
        <v>0</v>
      </c>
      <c r="AA39" s="276">
        <f>'E3i2-Plan rash. i izd'!AA68</f>
        <v>0</v>
      </c>
      <c r="AB39" s="276">
        <f>'E3i2-Plan rash. i izd'!AB68</f>
        <v>0</v>
      </c>
    </row>
    <row r="40" spans="1:28" ht="25.5">
      <c r="A40" s="275">
        <v>42</v>
      </c>
      <c r="B40" s="388" t="s">
        <v>431</v>
      </c>
      <c r="C40" s="276">
        <f>'E3i2-Plan rash. i izd'!C72</f>
        <v>780000</v>
      </c>
      <c r="D40" s="276">
        <f>'E3i2-Plan rash. i izd'!D72</f>
        <v>0</v>
      </c>
      <c r="E40" s="276"/>
      <c r="F40" s="276">
        <f>'E3i2-Plan rash. i izd'!F72</f>
        <v>780000</v>
      </c>
      <c r="G40" s="276">
        <f>'E3i2-Plan rash. i izd'!G72</f>
        <v>0</v>
      </c>
      <c r="H40" s="276">
        <f>'E3i2-Plan rash. i izd'!H72</f>
        <v>0</v>
      </c>
      <c r="I40" s="276">
        <f>'E3i2-Plan rash. i izd'!I72</f>
        <v>0</v>
      </c>
      <c r="J40" s="276">
        <f>'E3i2-Plan rash. i izd'!J72</f>
        <v>0</v>
      </c>
      <c r="K40" s="276">
        <f>'E3i2-Plan rash. i izd'!K72</f>
        <v>0</v>
      </c>
      <c r="L40" s="276">
        <f>'E3i2-Plan rash. i izd'!L72</f>
        <v>0</v>
      </c>
      <c r="M40" s="276">
        <f>'E3i2-Plan rash. i izd'!M72</f>
        <v>0</v>
      </c>
      <c r="N40" s="276">
        <f>'E3i2-Plan rash. i izd'!N72</f>
        <v>0</v>
      </c>
      <c r="O40" s="276">
        <f>'E3i2-Plan rash. i izd'!O72</f>
        <v>0</v>
      </c>
      <c r="P40" s="276">
        <f>'E3i2-Plan rash. i izd'!P72</f>
        <v>820000</v>
      </c>
      <c r="Q40" s="276">
        <f>'E3i2-Plan rash. i izd'!Q72</f>
        <v>0</v>
      </c>
      <c r="R40" s="276">
        <f>'E3i2-Plan rash. i izd'!R72</f>
        <v>0</v>
      </c>
      <c r="S40" s="276">
        <f>'E3i2-Plan rash. i izd'!S72</f>
        <v>820000</v>
      </c>
      <c r="T40" s="276">
        <f>'E3i2-Plan rash. i izd'!T72</f>
        <v>0</v>
      </c>
      <c r="U40" s="276">
        <f>'E3i2-Plan rash. i izd'!U72</f>
        <v>0</v>
      </c>
      <c r="V40" s="276">
        <f>'E3i2-Plan rash. i izd'!V72</f>
        <v>0</v>
      </c>
      <c r="W40" s="276">
        <f>'E3i2-Plan rash. i izd'!W72</f>
        <v>0</v>
      </c>
      <c r="X40" s="276">
        <f>'E3i2-Plan rash. i izd'!X72</f>
        <v>0</v>
      </c>
      <c r="Y40" s="276">
        <f>'E3i2-Plan rash. i izd'!Y72</f>
        <v>0</v>
      </c>
      <c r="Z40" s="276">
        <f>'E3i2-Plan rash. i izd'!Z72</f>
        <v>0</v>
      </c>
      <c r="AA40" s="276">
        <f>'E3i2-Plan rash. i izd'!AA72</f>
        <v>0</v>
      </c>
      <c r="AB40" s="276">
        <f>'E3i2-Plan rash. i izd'!AB72</f>
        <v>0</v>
      </c>
    </row>
    <row r="41" spans="1:28" ht="25.5">
      <c r="A41" s="275">
        <v>45</v>
      </c>
      <c r="B41" s="388" t="s">
        <v>355</v>
      </c>
      <c r="C41" s="276">
        <f>'E3i2-Plan rash. i izd'!C73</f>
        <v>0</v>
      </c>
      <c r="D41" s="276">
        <f>'E3i2-Plan rash. i izd'!D73</f>
        <v>0</v>
      </c>
      <c r="E41" s="276"/>
      <c r="F41" s="276">
        <f>'E3i2-Plan rash. i izd'!F73</f>
        <v>0</v>
      </c>
      <c r="G41" s="276">
        <f>'E3i2-Plan rash. i izd'!G73</f>
        <v>0</v>
      </c>
      <c r="H41" s="276">
        <f>'E3i2-Plan rash. i izd'!H73</f>
        <v>0</v>
      </c>
      <c r="I41" s="276">
        <f>'E3i2-Plan rash. i izd'!I73</f>
        <v>0</v>
      </c>
      <c r="J41" s="276">
        <f>'E3i2-Plan rash. i izd'!J73</f>
        <v>0</v>
      </c>
      <c r="K41" s="276">
        <f>'E3i2-Plan rash. i izd'!K73</f>
        <v>0</v>
      </c>
      <c r="L41" s="276">
        <f>'E3i2-Plan rash. i izd'!L73</f>
        <v>0</v>
      </c>
      <c r="M41" s="276">
        <f>'E3i2-Plan rash. i izd'!M73</f>
        <v>0</v>
      </c>
      <c r="N41" s="276">
        <f>'E3i2-Plan rash. i izd'!N73</f>
        <v>0</v>
      </c>
      <c r="O41" s="276">
        <f>'E3i2-Plan rash. i izd'!O73</f>
        <v>0</v>
      </c>
      <c r="P41" s="276">
        <f>'E3i2-Plan rash. i izd'!P73</f>
        <v>0</v>
      </c>
      <c r="Q41" s="276">
        <f>'E3i2-Plan rash. i izd'!Q73</f>
        <v>0</v>
      </c>
      <c r="R41" s="276">
        <f>'E3i2-Plan rash. i izd'!R73</f>
        <v>0</v>
      </c>
      <c r="S41" s="276">
        <f>'E3i2-Plan rash. i izd'!S73</f>
        <v>0</v>
      </c>
      <c r="T41" s="276">
        <f>'E3i2-Plan rash. i izd'!T73</f>
        <v>0</v>
      </c>
      <c r="U41" s="276">
        <f>'E3i2-Plan rash. i izd'!U73</f>
        <v>0</v>
      </c>
      <c r="V41" s="276">
        <f>'E3i2-Plan rash. i izd'!V73</f>
        <v>0</v>
      </c>
      <c r="W41" s="276">
        <f>'E3i2-Plan rash. i izd'!W73</f>
        <v>0</v>
      </c>
      <c r="X41" s="276">
        <f>'E3i2-Plan rash. i izd'!X73</f>
        <v>0</v>
      </c>
      <c r="Y41" s="276">
        <f>'E3i2-Plan rash. i izd'!Y73</f>
        <v>0</v>
      </c>
      <c r="Z41" s="276">
        <f>'E3i2-Plan rash. i izd'!Z73</f>
        <v>0</v>
      </c>
      <c r="AA41" s="276">
        <f>'E3i2-Plan rash. i izd'!AA73</f>
        <v>0</v>
      </c>
      <c r="AB41" s="276">
        <f>'E3i2-Plan rash. i izd'!AB73</f>
        <v>0</v>
      </c>
    </row>
    <row r="42" spans="1:28" s="249" customFormat="1">
      <c r="A42" s="272" t="s">
        <v>74</v>
      </c>
      <c r="B42" s="273" t="s">
        <v>88</v>
      </c>
      <c r="C42" s="282">
        <f t="shared" ref="C42:I42" si="22">C43</f>
        <v>2040000</v>
      </c>
      <c r="D42" s="282">
        <f t="shared" si="22"/>
        <v>0</v>
      </c>
      <c r="E42" s="282"/>
      <c r="F42" s="282">
        <f t="shared" si="22"/>
        <v>2040000</v>
      </c>
      <c r="G42" s="282">
        <f t="shared" si="22"/>
        <v>0</v>
      </c>
      <c r="H42" s="282">
        <f t="shared" si="22"/>
        <v>0</v>
      </c>
      <c r="I42" s="282">
        <f t="shared" si="22"/>
        <v>0</v>
      </c>
      <c r="J42" s="282">
        <f>J43</f>
        <v>0</v>
      </c>
      <c r="K42" s="282">
        <f t="shared" ref="K42:AB42" si="23">K43</f>
        <v>0</v>
      </c>
      <c r="L42" s="282">
        <f t="shared" si="23"/>
        <v>0</v>
      </c>
      <c r="M42" s="282">
        <f t="shared" si="23"/>
        <v>0</v>
      </c>
      <c r="N42" s="282">
        <f t="shared" si="23"/>
        <v>0</v>
      </c>
      <c r="O42" s="282">
        <f t="shared" si="23"/>
        <v>0</v>
      </c>
      <c r="P42" s="282">
        <f t="shared" si="23"/>
        <v>1960000</v>
      </c>
      <c r="Q42" s="282">
        <f t="shared" si="23"/>
        <v>0</v>
      </c>
      <c r="R42" s="282">
        <f t="shared" si="23"/>
        <v>0</v>
      </c>
      <c r="S42" s="282">
        <f t="shared" si="23"/>
        <v>1960000</v>
      </c>
      <c r="T42" s="282">
        <f t="shared" si="23"/>
        <v>0</v>
      </c>
      <c r="U42" s="282">
        <f t="shared" si="23"/>
        <v>0</v>
      </c>
      <c r="V42" s="282">
        <f t="shared" si="23"/>
        <v>0</v>
      </c>
      <c r="W42" s="282">
        <f>W43</f>
        <v>0</v>
      </c>
      <c r="X42" s="282">
        <f t="shared" si="23"/>
        <v>0</v>
      </c>
      <c r="Y42" s="282">
        <f t="shared" si="23"/>
        <v>0</v>
      </c>
      <c r="Z42" s="282">
        <f t="shared" si="23"/>
        <v>0</v>
      </c>
      <c r="AA42" s="282">
        <f t="shared" si="23"/>
        <v>0</v>
      </c>
      <c r="AB42" s="282">
        <f t="shared" si="23"/>
        <v>0</v>
      </c>
    </row>
    <row r="43" spans="1:28" ht="25.5">
      <c r="A43" s="283">
        <v>42</v>
      </c>
      <c r="B43" s="388" t="s">
        <v>431</v>
      </c>
      <c r="C43" s="276">
        <f>'E3i2-Plan rash. i izd'!C75</f>
        <v>2040000</v>
      </c>
      <c r="D43" s="276">
        <f>'E3i2-Plan rash. i izd'!D75</f>
        <v>0</v>
      </c>
      <c r="E43" s="276"/>
      <c r="F43" s="276">
        <f>'E3i2-Plan rash. i izd'!F75</f>
        <v>2040000</v>
      </c>
      <c r="G43" s="276">
        <f>'E3i2-Plan rash. i izd'!G75</f>
        <v>0</v>
      </c>
      <c r="H43" s="276">
        <f>'E3i2-Plan rash. i izd'!H75</f>
        <v>0</v>
      </c>
      <c r="I43" s="276">
        <f>'E3i2-Plan rash. i izd'!I75</f>
        <v>0</v>
      </c>
      <c r="J43" s="276">
        <f>'E3i2-Plan rash. i izd'!J75</f>
        <v>0</v>
      </c>
      <c r="K43" s="276">
        <f>'E3i2-Plan rash. i izd'!K75</f>
        <v>0</v>
      </c>
      <c r="L43" s="276">
        <f>'E3i2-Plan rash. i izd'!L75</f>
        <v>0</v>
      </c>
      <c r="M43" s="276">
        <f>'E3i2-Plan rash. i izd'!M75</f>
        <v>0</v>
      </c>
      <c r="N43" s="276">
        <f>'E3i2-Plan rash. i izd'!N75</f>
        <v>0</v>
      </c>
      <c r="O43" s="276">
        <f>'E3i2-Plan rash. i izd'!O75</f>
        <v>0</v>
      </c>
      <c r="P43" s="285">
        <f>'E4-Plan rash. -izdat. po izvor.'!AD235</f>
        <v>1960000</v>
      </c>
      <c r="Q43" s="285">
        <f>'E4-Plan rash. -izdat. po izvor.'!AE235</f>
        <v>0</v>
      </c>
      <c r="R43" s="285">
        <f>'E4-Plan rash. -izdat. po izvor.'!AF235</f>
        <v>0</v>
      </c>
      <c r="S43" s="285">
        <f>'E4-Plan rash. -izdat. po izvor.'!AG235</f>
        <v>1960000</v>
      </c>
      <c r="T43" s="285">
        <f>'E4-Plan rash. -izdat. po izvor.'!AH235</f>
        <v>0</v>
      </c>
      <c r="U43" s="285">
        <f>'E4-Plan rash. -izdat. po izvor.'!AI235</f>
        <v>0</v>
      </c>
      <c r="V43" s="285">
        <f>'E4-Plan rash. -izdat. po izvor.'!AJ235</f>
        <v>0</v>
      </c>
      <c r="W43" s="285">
        <f>'E4-Plan rash. -izdat. po izvor.'!AK235</f>
        <v>0</v>
      </c>
      <c r="X43" s="285">
        <f>'E4-Plan rash. -izdat. po izvor.'!AL235</f>
        <v>0</v>
      </c>
      <c r="Y43" s="285">
        <f>'E4-Plan rash. -izdat. po izvor.'!AM235</f>
        <v>0</v>
      </c>
      <c r="Z43" s="285">
        <f>'E4-Plan rash. -izdat. po izvor.'!AN235</f>
        <v>0</v>
      </c>
      <c r="AA43" s="285">
        <f>'E4-Plan rash. -izdat. po izvor.'!AO235</f>
        <v>0</v>
      </c>
      <c r="AB43" s="285">
        <f>'E4-Plan rash. -izdat. po izvor.'!AP235</f>
        <v>0</v>
      </c>
    </row>
    <row r="44" spans="1:28" ht="13.5" thickBot="1">
      <c r="A44" s="286"/>
      <c r="B44" s="287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0"/>
      <c r="Q44" s="280"/>
      <c r="R44" s="280"/>
      <c r="S44" s="280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13.5" thickBot="1">
      <c r="A45" s="289"/>
      <c r="B45" s="290" t="s">
        <v>90</v>
      </c>
      <c r="C45" s="291">
        <f t="shared" ref="C45:AB45" si="24">C7+C26+C36</f>
        <v>61180969</v>
      </c>
      <c r="D45" s="291">
        <f t="shared" si="24"/>
        <v>1430000</v>
      </c>
      <c r="E45" s="291">
        <f t="shared" si="24"/>
        <v>1700000</v>
      </c>
      <c r="F45" s="291">
        <f t="shared" si="24"/>
        <v>4000000</v>
      </c>
      <c r="G45" s="291">
        <f t="shared" si="24"/>
        <v>300000</v>
      </c>
      <c r="H45" s="291">
        <f t="shared" si="24"/>
        <v>0</v>
      </c>
      <c r="I45" s="291">
        <f t="shared" si="24"/>
        <v>4350000</v>
      </c>
      <c r="J45" s="291">
        <f t="shared" si="24"/>
        <v>47555364</v>
      </c>
      <c r="K45" s="291">
        <f t="shared" si="24"/>
        <v>1730605</v>
      </c>
      <c r="L45" s="291">
        <f t="shared" si="24"/>
        <v>0</v>
      </c>
      <c r="M45" s="291">
        <f t="shared" si="24"/>
        <v>115000</v>
      </c>
      <c r="N45" s="291">
        <f t="shared" si="24"/>
        <v>0</v>
      </c>
      <c r="O45" s="291">
        <f t="shared" si="24"/>
        <v>0</v>
      </c>
      <c r="P45" s="291">
        <f t="shared" si="24"/>
        <v>61414476</v>
      </c>
      <c r="Q45" s="291">
        <f t="shared" si="24"/>
        <v>2500000</v>
      </c>
      <c r="R45" s="291">
        <f t="shared" ref="R45" si="25">R7+R26+R36</f>
        <v>1700000</v>
      </c>
      <c r="S45" s="291">
        <f t="shared" si="24"/>
        <v>4000000</v>
      </c>
      <c r="T45" s="291">
        <f t="shared" si="24"/>
        <v>300000</v>
      </c>
      <c r="U45" s="291">
        <f t="shared" si="24"/>
        <v>0</v>
      </c>
      <c r="V45" s="291">
        <f t="shared" si="24"/>
        <v>3510000</v>
      </c>
      <c r="W45" s="291">
        <f t="shared" si="24"/>
        <v>47555364</v>
      </c>
      <c r="X45" s="291">
        <f t="shared" si="24"/>
        <v>1734112</v>
      </c>
      <c r="Y45" s="291">
        <f t="shared" si="24"/>
        <v>0</v>
      </c>
      <c r="Z45" s="291">
        <f t="shared" si="24"/>
        <v>115000</v>
      </c>
      <c r="AA45" s="291">
        <f t="shared" si="24"/>
        <v>0</v>
      </c>
      <c r="AB45" s="291">
        <f t="shared" si="24"/>
        <v>0</v>
      </c>
    </row>
    <row r="46" spans="1:28">
      <c r="C46" s="509">
        <f>SUM(D45:O45)</f>
        <v>61180969</v>
      </c>
      <c r="P46" s="510">
        <f>SUM(Q45:AB45)</f>
        <v>61414476</v>
      </c>
    </row>
  </sheetData>
  <mergeCells count="3">
    <mergeCell ref="A1:O1"/>
    <mergeCell ref="D3:F3"/>
    <mergeCell ref="Q3:S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topLeftCell="B73" zoomScaleNormal="100" workbookViewId="0">
      <selection activeCell="D79" sqref="D79"/>
    </sheetView>
  </sheetViews>
  <sheetFormatPr defaultColWidth="8.85546875" defaultRowHeight="12.75"/>
  <cols>
    <col min="1" max="1" width="0" style="295" hidden="1"/>
    <col min="2" max="2" width="8.42578125" style="295" customWidth="1"/>
    <col min="3" max="3" width="40.7109375" style="295" customWidth="1"/>
    <col min="4" max="4" width="12.85546875" style="295" customWidth="1"/>
    <col min="5" max="6" width="13.42578125" style="295" bestFit="1" customWidth="1"/>
    <col min="7" max="1020" width="11.5703125" style="295"/>
    <col min="1021" max="16384" width="8.85546875" style="295"/>
  </cols>
  <sheetData>
    <row r="1" spans="1:6" ht="13.5" thickBot="1"/>
    <row r="2" spans="1:6" ht="47.1" customHeight="1" thickBot="1">
      <c r="A2" s="296" t="s">
        <v>107</v>
      </c>
      <c r="B2" s="472" t="s">
        <v>108</v>
      </c>
      <c r="C2" s="473" t="s">
        <v>15</v>
      </c>
      <c r="D2" s="474" t="s">
        <v>413</v>
      </c>
      <c r="E2" s="37" t="s">
        <v>423</v>
      </c>
      <c r="F2" s="37" t="s">
        <v>457</v>
      </c>
    </row>
    <row r="3" spans="1:6" s="301" customFormat="1">
      <c r="A3" s="297">
        <f t="shared" ref="A3:A16" si="0">LEN(B3)</f>
        <v>1</v>
      </c>
      <c r="B3" s="298">
        <v>6</v>
      </c>
      <c r="C3" s="299" t="s">
        <v>112</v>
      </c>
      <c r="D3" s="300">
        <f t="shared" ref="D3:F3" si="1">D4+D41+D59+D65+D75+D86</f>
        <v>59261621</v>
      </c>
      <c r="E3" s="300">
        <f t="shared" si="1"/>
        <v>61180969</v>
      </c>
      <c r="F3" s="300">
        <f t="shared" si="1"/>
        <v>61414476</v>
      </c>
    </row>
    <row r="4" spans="1:6" s="304" customFormat="1" ht="25.5">
      <c r="A4" s="302">
        <f t="shared" si="0"/>
        <v>2</v>
      </c>
      <c r="B4" s="303">
        <v>63</v>
      </c>
      <c r="C4" s="299" t="s">
        <v>113</v>
      </c>
      <c r="D4" s="300">
        <f t="shared" ref="D4:F4" si="2">D5+D8+D11+D14+D21+D32</f>
        <v>1725497</v>
      </c>
      <c r="E4" s="300">
        <f t="shared" si="2"/>
        <v>1730605</v>
      </c>
      <c r="F4" s="300">
        <f t="shared" si="2"/>
        <v>1734112</v>
      </c>
    </row>
    <row r="5" spans="1:6">
      <c r="A5" s="302">
        <f t="shared" si="0"/>
        <v>3</v>
      </c>
      <c r="B5" s="303">
        <v>631</v>
      </c>
      <c r="C5" s="305" t="s">
        <v>114</v>
      </c>
      <c r="D5" s="306">
        <f t="shared" ref="D5:F6" si="3">D6</f>
        <v>0</v>
      </c>
      <c r="E5" s="306">
        <f t="shared" si="3"/>
        <v>0</v>
      </c>
      <c r="F5" s="306">
        <f t="shared" si="3"/>
        <v>0</v>
      </c>
    </row>
    <row r="6" spans="1:6" s="310" customFormat="1">
      <c r="A6" s="296">
        <f t="shared" si="0"/>
        <v>4</v>
      </c>
      <c r="B6" s="307">
        <v>6311</v>
      </c>
      <c r="C6" s="308" t="s">
        <v>115</v>
      </c>
      <c r="D6" s="309">
        <f t="shared" si="3"/>
        <v>0</v>
      </c>
      <c r="E6" s="309">
        <f t="shared" si="3"/>
        <v>0</v>
      </c>
      <c r="F6" s="309">
        <f t="shared" si="3"/>
        <v>0</v>
      </c>
    </row>
    <row r="7" spans="1:6" s="315" customFormat="1">
      <c r="A7" s="311">
        <f t="shared" si="0"/>
        <v>5</v>
      </c>
      <c r="B7" s="312">
        <v>63111</v>
      </c>
      <c r="C7" s="313" t="s">
        <v>116</v>
      </c>
      <c r="D7" s="314"/>
      <c r="E7" s="314"/>
      <c r="F7" s="314"/>
    </row>
    <row r="8" spans="1:6" s="304" customFormat="1" ht="24">
      <c r="A8" s="302">
        <f t="shared" si="0"/>
        <v>3</v>
      </c>
      <c r="B8" s="303">
        <v>632</v>
      </c>
      <c r="C8" s="305" t="s">
        <v>117</v>
      </c>
      <c r="D8" s="306">
        <f t="shared" ref="D8:F8" si="4">D9</f>
        <v>0</v>
      </c>
      <c r="E8" s="306">
        <f t="shared" si="4"/>
        <v>0</v>
      </c>
      <c r="F8" s="306">
        <f t="shared" si="4"/>
        <v>0</v>
      </c>
    </row>
    <row r="9" spans="1:6" s="310" customFormat="1">
      <c r="A9" s="296">
        <f t="shared" si="0"/>
        <v>4</v>
      </c>
      <c r="B9" s="307">
        <v>6321</v>
      </c>
      <c r="C9" s="308" t="s">
        <v>118</v>
      </c>
      <c r="D9" s="309">
        <f t="shared" ref="D9:F9" si="5">SUM(D10)</f>
        <v>0</v>
      </c>
      <c r="E9" s="309">
        <f t="shared" si="5"/>
        <v>0</v>
      </c>
      <c r="F9" s="309">
        <f t="shared" si="5"/>
        <v>0</v>
      </c>
    </row>
    <row r="10" spans="1:6" s="310" customFormat="1">
      <c r="A10" s="296"/>
      <c r="B10" s="312">
        <v>63211</v>
      </c>
      <c r="C10" s="313" t="s">
        <v>118</v>
      </c>
      <c r="D10" s="314"/>
      <c r="E10" s="314"/>
      <c r="F10" s="314"/>
    </row>
    <row r="11" spans="1:6" s="310" customFormat="1">
      <c r="A11" s="296"/>
      <c r="B11" s="303">
        <v>634</v>
      </c>
      <c r="C11" s="305" t="s">
        <v>377</v>
      </c>
      <c r="D11" s="306">
        <f t="shared" ref="D11:F11" si="6">D12</f>
        <v>0</v>
      </c>
      <c r="E11" s="306">
        <f t="shared" si="6"/>
        <v>0</v>
      </c>
      <c r="F11" s="306">
        <f t="shared" si="6"/>
        <v>0</v>
      </c>
    </row>
    <row r="12" spans="1:6" s="315" customFormat="1" ht="25.5">
      <c r="A12" s="311">
        <f t="shared" si="0"/>
        <v>4</v>
      </c>
      <c r="B12" s="307">
        <v>6341</v>
      </c>
      <c r="C12" s="308" t="s">
        <v>375</v>
      </c>
      <c r="D12" s="309">
        <f>SUM(D13)</f>
        <v>0</v>
      </c>
      <c r="E12" s="309"/>
      <c r="F12" s="309">
        <f>SUM(F13)</f>
        <v>0</v>
      </c>
    </row>
    <row r="13" spans="1:6" s="315" customFormat="1">
      <c r="A13" s="311"/>
      <c r="B13" s="312">
        <v>63414</v>
      </c>
      <c r="C13" s="308" t="s">
        <v>376</v>
      </c>
      <c r="D13" s="314"/>
      <c r="E13" s="314"/>
      <c r="F13" s="314"/>
    </row>
    <row r="14" spans="1:6" s="304" customFormat="1" ht="24">
      <c r="A14" s="302">
        <f t="shared" si="0"/>
        <v>3</v>
      </c>
      <c r="B14" s="303">
        <v>636</v>
      </c>
      <c r="C14" s="305" t="s">
        <v>119</v>
      </c>
      <c r="D14" s="306">
        <f t="shared" ref="D14:F14" si="7">D15+D18</f>
        <v>769000</v>
      </c>
      <c r="E14" s="306">
        <f t="shared" si="7"/>
        <v>769000</v>
      </c>
      <c r="F14" s="306">
        <f t="shared" si="7"/>
        <v>769000</v>
      </c>
    </row>
    <row r="15" spans="1:6" s="310" customFormat="1" ht="25.5">
      <c r="A15" s="296">
        <f t="shared" si="0"/>
        <v>4</v>
      </c>
      <c r="B15" s="307">
        <v>6361</v>
      </c>
      <c r="C15" s="308" t="s">
        <v>120</v>
      </c>
      <c r="D15" s="309">
        <v>769000</v>
      </c>
      <c r="E15" s="309">
        <v>769000</v>
      </c>
      <c r="F15" s="309">
        <v>769000</v>
      </c>
    </row>
    <row r="16" spans="1:6" s="315" customFormat="1" ht="24">
      <c r="A16" s="311">
        <f t="shared" si="0"/>
        <v>5</v>
      </c>
      <c r="B16" s="312">
        <v>63612</v>
      </c>
      <c r="C16" s="313" t="s">
        <v>121</v>
      </c>
      <c r="D16" s="314"/>
      <c r="E16" s="314"/>
      <c r="F16" s="314"/>
    </row>
    <row r="17" spans="1:6" s="315" customFormat="1" ht="24">
      <c r="A17" s="311"/>
      <c r="B17" s="312">
        <v>63613</v>
      </c>
      <c r="C17" s="313" t="s">
        <v>122</v>
      </c>
      <c r="D17" s="314">
        <v>597450</v>
      </c>
      <c r="E17" s="314">
        <v>451450</v>
      </c>
      <c r="F17" s="314">
        <v>451450</v>
      </c>
    </row>
    <row r="18" spans="1:6" s="310" customFormat="1" ht="25.5">
      <c r="A18" s="296">
        <f t="shared" ref="A18:A49" si="8">LEN(B18)</f>
        <v>4</v>
      </c>
      <c r="B18" s="307">
        <v>6362</v>
      </c>
      <c r="C18" s="308" t="s">
        <v>123</v>
      </c>
      <c r="D18" s="309">
        <f t="shared" ref="D18" si="9">D19+D20</f>
        <v>0</v>
      </c>
      <c r="E18" s="309">
        <f t="shared" ref="E18:F18" si="10">E19+E20</f>
        <v>0</v>
      </c>
      <c r="F18" s="309">
        <f t="shared" si="10"/>
        <v>0</v>
      </c>
    </row>
    <row r="19" spans="1:6" s="315" customFormat="1" ht="24">
      <c r="A19" s="311">
        <f t="shared" si="8"/>
        <v>5</v>
      </c>
      <c r="B19" s="312">
        <v>63622</v>
      </c>
      <c r="C19" s="313" t="s">
        <v>124</v>
      </c>
      <c r="D19" s="314"/>
      <c r="E19" s="314"/>
      <c r="F19" s="314"/>
    </row>
    <row r="20" spans="1:6" s="315" customFormat="1" ht="24">
      <c r="A20" s="311">
        <f t="shared" si="8"/>
        <v>5</v>
      </c>
      <c r="B20" s="312">
        <v>63623</v>
      </c>
      <c r="C20" s="313" t="s">
        <v>125</v>
      </c>
      <c r="D20" s="314"/>
      <c r="E20" s="314"/>
      <c r="F20" s="314"/>
    </row>
    <row r="21" spans="1:6">
      <c r="A21" s="311">
        <f t="shared" si="8"/>
        <v>3</v>
      </c>
      <c r="B21" s="303">
        <v>638</v>
      </c>
      <c r="C21" s="305" t="s">
        <v>126</v>
      </c>
      <c r="D21" s="306">
        <f t="shared" ref="D21:F21" si="11">D22+D27</f>
        <v>956497</v>
      </c>
      <c r="E21" s="306">
        <f t="shared" si="11"/>
        <v>961605</v>
      </c>
      <c r="F21" s="306">
        <f t="shared" si="11"/>
        <v>965112</v>
      </c>
    </row>
    <row r="22" spans="1:6" ht="25.5">
      <c r="A22" s="296">
        <f t="shared" si="8"/>
        <v>4</v>
      </c>
      <c r="B22" s="307">
        <v>6381</v>
      </c>
      <c r="C22" s="308" t="s">
        <v>127</v>
      </c>
      <c r="D22" s="309">
        <v>956497</v>
      </c>
      <c r="E22" s="309">
        <v>961605</v>
      </c>
      <c r="F22" s="309">
        <v>965112</v>
      </c>
    </row>
    <row r="23" spans="1:6" ht="24">
      <c r="A23" s="311">
        <f t="shared" si="8"/>
        <v>5</v>
      </c>
      <c r="B23" s="312">
        <v>63811</v>
      </c>
      <c r="C23" s="313" t="s">
        <v>128</v>
      </c>
      <c r="D23" s="314"/>
      <c r="E23" s="314"/>
      <c r="F23" s="314"/>
    </row>
    <row r="24" spans="1:6" ht="24">
      <c r="A24" s="311">
        <f t="shared" si="8"/>
        <v>5</v>
      </c>
      <c r="B24" s="312">
        <v>63812</v>
      </c>
      <c r="C24" s="313" t="s">
        <v>129</v>
      </c>
      <c r="D24" s="314"/>
      <c r="E24" s="314"/>
      <c r="F24" s="314"/>
    </row>
    <row r="25" spans="1:6" ht="36">
      <c r="A25" s="311">
        <f t="shared" si="8"/>
        <v>5</v>
      </c>
      <c r="B25" s="312" t="s">
        <v>130</v>
      </c>
      <c r="C25" s="313" t="s">
        <v>131</v>
      </c>
      <c r="D25" s="314"/>
      <c r="E25" s="314"/>
      <c r="F25" s="314"/>
    </row>
    <row r="26" spans="1:6" ht="24">
      <c r="A26" s="311">
        <f t="shared" si="8"/>
        <v>5</v>
      </c>
      <c r="B26" s="312" t="s">
        <v>132</v>
      </c>
      <c r="C26" s="313" t="s">
        <v>133</v>
      </c>
      <c r="D26" s="314">
        <v>1651474</v>
      </c>
      <c r="E26" s="314">
        <v>921200</v>
      </c>
      <c r="F26" s="314">
        <v>924357</v>
      </c>
    </row>
    <row r="27" spans="1:6" ht="25.5">
      <c r="A27" s="311">
        <f t="shared" si="8"/>
        <v>4</v>
      </c>
      <c r="B27" s="307">
        <v>6382</v>
      </c>
      <c r="C27" s="308" t="s">
        <v>134</v>
      </c>
      <c r="D27" s="309">
        <f t="shared" ref="D27:F27" si="12">D28+D29+D30+D31</f>
        <v>0</v>
      </c>
      <c r="E27" s="309">
        <f t="shared" si="12"/>
        <v>0</v>
      </c>
      <c r="F27" s="309">
        <f t="shared" si="12"/>
        <v>0</v>
      </c>
    </row>
    <row r="28" spans="1:6" ht="24">
      <c r="A28" s="311">
        <f t="shared" si="8"/>
        <v>5</v>
      </c>
      <c r="B28" s="312">
        <v>63821</v>
      </c>
      <c r="C28" s="313" t="s">
        <v>135</v>
      </c>
      <c r="D28" s="314"/>
      <c r="E28" s="314"/>
      <c r="F28" s="314"/>
    </row>
    <row r="29" spans="1:6" ht="24">
      <c r="A29" s="311">
        <f t="shared" si="8"/>
        <v>5</v>
      </c>
      <c r="B29" s="312">
        <v>63822</v>
      </c>
      <c r="C29" s="313" t="s">
        <v>136</v>
      </c>
      <c r="D29" s="314"/>
      <c r="E29" s="314"/>
      <c r="F29" s="314"/>
    </row>
    <row r="30" spans="1:6" ht="36">
      <c r="A30" s="311">
        <f t="shared" si="8"/>
        <v>5</v>
      </c>
      <c r="B30" s="312" t="s">
        <v>137</v>
      </c>
      <c r="C30" s="313" t="s">
        <v>138</v>
      </c>
      <c r="D30" s="314"/>
      <c r="E30" s="314"/>
      <c r="F30" s="314"/>
    </row>
    <row r="31" spans="1:6" ht="24">
      <c r="A31" s="311">
        <f t="shared" si="8"/>
        <v>5</v>
      </c>
      <c r="B31" s="312" t="s">
        <v>139</v>
      </c>
      <c r="C31" s="313" t="s">
        <v>140</v>
      </c>
      <c r="D31" s="314"/>
      <c r="E31" s="314"/>
      <c r="F31" s="314"/>
    </row>
    <row r="32" spans="1:6" ht="24">
      <c r="A32" s="311">
        <f t="shared" si="8"/>
        <v>3</v>
      </c>
      <c r="B32" s="303">
        <v>639</v>
      </c>
      <c r="C32" s="305" t="s">
        <v>141</v>
      </c>
      <c r="D32" s="306">
        <f t="shared" ref="D32:F32" si="13">D33+D35+D37+D39</f>
        <v>0</v>
      </c>
      <c r="E32" s="306">
        <f t="shared" si="13"/>
        <v>0</v>
      </c>
      <c r="F32" s="306">
        <f t="shared" si="13"/>
        <v>0</v>
      </c>
    </row>
    <row r="33" spans="1:6" ht="24">
      <c r="A33" s="311">
        <f t="shared" si="8"/>
        <v>4</v>
      </c>
      <c r="B33" s="312">
        <v>6391</v>
      </c>
      <c r="C33" s="313" t="s">
        <v>142</v>
      </c>
      <c r="D33" s="309">
        <f t="shared" ref="D33:F33" si="14">D34</f>
        <v>0</v>
      </c>
      <c r="E33" s="309">
        <f t="shared" si="14"/>
        <v>0</v>
      </c>
      <c r="F33" s="309">
        <f t="shared" si="14"/>
        <v>0</v>
      </c>
    </row>
    <row r="34" spans="1:6" ht="24">
      <c r="A34" s="311">
        <f t="shared" si="8"/>
        <v>5</v>
      </c>
      <c r="B34" s="312">
        <v>63911</v>
      </c>
      <c r="C34" s="313" t="s">
        <v>142</v>
      </c>
      <c r="D34" s="314"/>
      <c r="E34" s="314"/>
      <c r="F34" s="314"/>
    </row>
    <row r="35" spans="1:6" ht="24">
      <c r="A35" s="311">
        <f t="shared" si="8"/>
        <v>4</v>
      </c>
      <c r="B35" s="312">
        <v>3692</v>
      </c>
      <c r="C35" s="313" t="s">
        <v>143</v>
      </c>
      <c r="D35" s="309">
        <f t="shared" ref="D35:F35" si="15">D36</f>
        <v>0</v>
      </c>
      <c r="E35" s="309">
        <f t="shared" si="15"/>
        <v>0</v>
      </c>
      <c r="F35" s="309">
        <f t="shared" si="15"/>
        <v>0</v>
      </c>
    </row>
    <row r="36" spans="1:6" ht="24">
      <c r="A36" s="311">
        <f t="shared" si="8"/>
        <v>5</v>
      </c>
      <c r="B36" s="312">
        <v>63921</v>
      </c>
      <c r="C36" s="313" t="s">
        <v>143</v>
      </c>
      <c r="D36" s="314"/>
      <c r="E36" s="314"/>
      <c r="F36" s="314"/>
    </row>
    <row r="37" spans="1:6" ht="36">
      <c r="A37" s="311">
        <f t="shared" si="8"/>
        <v>4</v>
      </c>
      <c r="B37" s="312">
        <v>6393</v>
      </c>
      <c r="C37" s="313" t="s">
        <v>144</v>
      </c>
      <c r="D37" s="309">
        <f t="shared" ref="D37:F37" si="16">D38</f>
        <v>0</v>
      </c>
      <c r="E37" s="309">
        <f t="shared" si="16"/>
        <v>0</v>
      </c>
      <c r="F37" s="309">
        <f t="shared" si="16"/>
        <v>0</v>
      </c>
    </row>
    <row r="38" spans="1:6" ht="36">
      <c r="A38" s="311">
        <f t="shared" si="8"/>
        <v>5</v>
      </c>
      <c r="B38" s="312">
        <v>63931</v>
      </c>
      <c r="C38" s="313" t="s">
        <v>144</v>
      </c>
      <c r="D38" s="314"/>
      <c r="E38" s="314"/>
      <c r="F38" s="314"/>
    </row>
    <row r="39" spans="1:6" ht="38.25">
      <c r="A39" s="296">
        <f t="shared" si="8"/>
        <v>4</v>
      </c>
      <c r="B39" s="307">
        <v>6394</v>
      </c>
      <c r="C39" s="308" t="s">
        <v>145</v>
      </c>
      <c r="D39" s="309">
        <f t="shared" ref="D39:F39" si="17">D40</f>
        <v>0</v>
      </c>
      <c r="E39" s="309">
        <f t="shared" si="17"/>
        <v>0</v>
      </c>
      <c r="F39" s="309">
        <f t="shared" si="17"/>
        <v>0</v>
      </c>
    </row>
    <row r="40" spans="1:6" ht="36">
      <c r="A40" s="311">
        <f t="shared" si="8"/>
        <v>5</v>
      </c>
      <c r="B40" s="312">
        <v>63941</v>
      </c>
      <c r="C40" s="313" t="s">
        <v>145</v>
      </c>
      <c r="D40" s="314"/>
      <c r="E40" s="314"/>
      <c r="F40" s="314"/>
    </row>
    <row r="41" spans="1:6" s="304" customFormat="1">
      <c r="A41" s="302">
        <f t="shared" si="8"/>
        <v>2</v>
      </c>
      <c r="B41" s="303">
        <v>64</v>
      </c>
      <c r="C41" s="299" t="s">
        <v>146</v>
      </c>
      <c r="D41" s="300">
        <f t="shared" ref="D41:F41" si="18">D42+D50</f>
        <v>6000</v>
      </c>
      <c r="E41" s="300">
        <f t="shared" si="18"/>
        <v>6000</v>
      </c>
      <c r="F41" s="300">
        <f t="shared" si="18"/>
        <v>6000</v>
      </c>
    </row>
    <row r="42" spans="1:6">
      <c r="A42" s="302">
        <f t="shared" si="8"/>
        <v>3</v>
      </c>
      <c r="B42" s="303">
        <v>641</v>
      </c>
      <c r="C42" s="305" t="s">
        <v>147</v>
      </c>
      <c r="D42" s="306">
        <f t="shared" ref="D42:F42" si="19">D43+D46+D48</f>
        <v>6000</v>
      </c>
      <c r="E42" s="306">
        <f t="shared" si="19"/>
        <v>6000</v>
      </c>
      <c r="F42" s="306">
        <f t="shared" si="19"/>
        <v>6000</v>
      </c>
    </row>
    <row r="43" spans="1:6" s="310" customFormat="1" ht="25.5">
      <c r="A43" s="296">
        <f t="shared" si="8"/>
        <v>4</v>
      </c>
      <c r="B43" s="307">
        <v>6413</v>
      </c>
      <c r="C43" s="308" t="s">
        <v>148</v>
      </c>
      <c r="D43" s="309">
        <f>SUM(D44:D45)</f>
        <v>5000</v>
      </c>
      <c r="E43" s="309">
        <f t="shared" ref="E43:F43" si="20">SUM(E44:E45)</f>
        <v>5000</v>
      </c>
      <c r="F43" s="309">
        <f t="shared" si="20"/>
        <v>5000</v>
      </c>
    </row>
    <row r="44" spans="1:6" s="315" customFormat="1">
      <c r="A44" s="311">
        <f t="shared" si="8"/>
        <v>5</v>
      </c>
      <c r="B44" s="312">
        <v>64131</v>
      </c>
      <c r="C44" s="313" t="s">
        <v>149</v>
      </c>
      <c r="D44" s="314"/>
      <c r="E44" s="314"/>
      <c r="F44" s="314"/>
    </row>
    <row r="45" spans="1:6" s="315" customFormat="1">
      <c r="A45" s="311">
        <f t="shared" si="8"/>
        <v>5</v>
      </c>
      <c r="B45" s="312">
        <v>64132</v>
      </c>
      <c r="C45" s="313" t="s">
        <v>150</v>
      </c>
      <c r="D45" s="314">
        <v>5000</v>
      </c>
      <c r="E45" s="314">
        <v>5000</v>
      </c>
      <c r="F45" s="314">
        <v>5000</v>
      </c>
    </row>
    <row r="46" spans="1:6" s="310" customFormat="1" ht="25.5">
      <c r="A46" s="296">
        <f t="shared" si="8"/>
        <v>4</v>
      </c>
      <c r="B46" s="307">
        <v>6415</v>
      </c>
      <c r="C46" s="308" t="s">
        <v>151</v>
      </c>
      <c r="D46" s="309">
        <f t="shared" ref="D46:F46" si="21">D47</f>
        <v>1000</v>
      </c>
      <c r="E46" s="309">
        <f t="shared" si="21"/>
        <v>1000</v>
      </c>
      <c r="F46" s="309">
        <f t="shared" si="21"/>
        <v>1000</v>
      </c>
    </row>
    <row r="47" spans="1:6" s="315" customFormat="1">
      <c r="A47" s="311">
        <f t="shared" si="8"/>
        <v>5</v>
      </c>
      <c r="B47" s="312">
        <v>64151</v>
      </c>
      <c r="C47" s="313" t="s">
        <v>152</v>
      </c>
      <c r="D47" s="314">
        <v>1000</v>
      </c>
      <c r="E47" s="314">
        <v>1000</v>
      </c>
      <c r="F47" s="314">
        <v>1000</v>
      </c>
    </row>
    <row r="48" spans="1:6" s="310" customFormat="1">
      <c r="A48" s="296">
        <f t="shared" si="8"/>
        <v>4</v>
      </c>
      <c r="B48" s="307">
        <v>6419</v>
      </c>
      <c r="C48" s="308" t="s">
        <v>153</v>
      </c>
      <c r="D48" s="309">
        <f t="shared" ref="D48:F48" si="22">D49</f>
        <v>0</v>
      </c>
      <c r="E48" s="309">
        <f t="shared" si="22"/>
        <v>0</v>
      </c>
      <c r="F48" s="309">
        <f t="shared" si="22"/>
        <v>0</v>
      </c>
    </row>
    <row r="49" spans="1:6" s="315" customFormat="1">
      <c r="A49" s="311">
        <f t="shared" si="8"/>
        <v>5</v>
      </c>
      <c r="B49" s="312">
        <v>64199</v>
      </c>
      <c r="C49" s="313" t="s">
        <v>153</v>
      </c>
      <c r="D49" s="314"/>
      <c r="E49" s="314"/>
      <c r="F49" s="314"/>
    </row>
    <row r="50" spans="1:6" s="304" customFormat="1">
      <c r="A50" s="302">
        <f t="shared" ref="A50:A83" si="23">LEN(B50)</f>
        <v>3</v>
      </c>
      <c r="B50" s="303">
        <v>642</v>
      </c>
      <c r="C50" s="305" t="s">
        <v>154</v>
      </c>
      <c r="D50" s="306">
        <f t="shared" ref="D50:F50" si="24">D51+D53+D57</f>
        <v>0</v>
      </c>
      <c r="E50" s="306">
        <f t="shared" si="24"/>
        <v>0</v>
      </c>
      <c r="F50" s="306">
        <f t="shared" si="24"/>
        <v>0</v>
      </c>
    </row>
    <row r="51" spans="1:6" s="317" customFormat="1">
      <c r="A51" s="296">
        <f t="shared" si="23"/>
        <v>4</v>
      </c>
      <c r="B51" s="307">
        <v>6421</v>
      </c>
      <c r="C51" s="308" t="s">
        <v>155</v>
      </c>
      <c r="D51" s="316">
        <f t="shared" ref="D51:F51" si="25">SUM(D52:D52)</f>
        <v>0</v>
      </c>
      <c r="E51" s="316">
        <f t="shared" si="25"/>
        <v>0</v>
      </c>
      <c r="F51" s="316">
        <f t="shared" si="25"/>
        <v>0</v>
      </c>
    </row>
    <row r="52" spans="1:6" s="319" customFormat="1" ht="24">
      <c r="A52" s="311">
        <f t="shared" si="23"/>
        <v>5</v>
      </c>
      <c r="B52" s="312">
        <v>64219</v>
      </c>
      <c r="C52" s="313" t="s">
        <v>156</v>
      </c>
      <c r="D52" s="318"/>
      <c r="E52" s="318"/>
      <c r="F52" s="318"/>
    </row>
    <row r="53" spans="1:6" s="310" customFormat="1">
      <c r="A53" s="296">
        <f t="shared" si="23"/>
        <v>4</v>
      </c>
      <c r="B53" s="307">
        <v>6422</v>
      </c>
      <c r="C53" s="308" t="s">
        <v>157</v>
      </c>
      <c r="D53" s="309"/>
      <c r="E53" s="309"/>
      <c r="F53" s="309"/>
    </row>
    <row r="54" spans="1:6" s="310" customFormat="1">
      <c r="A54" s="296"/>
      <c r="B54" s="307">
        <v>64224</v>
      </c>
      <c r="C54" s="308" t="s">
        <v>378</v>
      </c>
      <c r="D54" s="309"/>
      <c r="E54" s="309"/>
      <c r="F54" s="309"/>
    </row>
    <row r="55" spans="1:6" s="315" customFormat="1">
      <c r="A55" s="311">
        <f t="shared" si="23"/>
        <v>5</v>
      </c>
      <c r="B55" s="312">
        <v>64225</v>
      </c>
      <c r="C55" s="313" t="s">
        <v>158</v>
      </c>
      <c r="D55" s="314"/>
      <c r="E55" s="314"/>
      <c r="F55" s="314"/>
    </row>
    <row r="56" spans="1:6">
      <c r="A56" s="311">
        <f t="shared" si="23"/>
        <v>5</v>
      </c>
      <c r="B56" s="312">
        <v>64229</v>
      </c>
      <c r="C56" s="313" t="s">
        <v>159</v>
      </c>
      <c r="D56" s="309"/>
      <c r="E56" s="309"/>
      <c r="F56" s="309"/>
    </row>
    <row r="57" spans="1:6" s="310" customFormat="1">
      <c r="A57" s="296">
        <f t="shared" si="23"/>
        <v>4</v>
      </c>
      <c r="B57" s="307">
        <v>6429</v>
      </c>
      <c r="C57" s="308" t="s">
        <v>160</v>
      </c>
      <c r="D57" s="309">
        <f t="shared" ref="D57:F57" si="26">D58</f>
        <v>0</v>
      </c>
      <c r="E57" s="309">
        <f t="shared" si="26"/>
        <v>0</v>
      </c>
      <c r="F57" s="309">
        <f t="shared" si="26"/>
        <v>0</v>
      </c>
    </row>
    <row r="58" spans="1:6" s="315" customFormat="1">
      <c r="A58" s="311">
        <f t="shared" si="23"/>
        <v>5</v>
      </c>
      <c r="B58" s="312">
        <v>64299</v>
      </c>
      <c r="C58" s="313" t="s">
        <v>160</v>
      </c>
      <c r="D58" s="314"/>
      <c r="E58" s="314"/>
      <c r="F58" s="314"/>
    </row>
    <row r="59" spans="1:6" s="304" customFormat="1" ht="38.25">
      <c r="A59" s="302">
        <f t="shared" si="23"/>
        <v>2</v>
      </c>
      <c r="B59" s="303">
        <v>65</v>
      </c>
      <c r="C59" s="299" t="s">
        <v>161</v>
      </c>
      <c r="D59" s="300">
        <f t="shared" ref="D59:F60" si="27">D60</f>
        <v>115000</v>
      </c>
      <c r="E59" s="300">
        <f t="shared" si="27"/>
        <v>115000</v>
      </c>
      <c r="F59" s="300">
        <f t="shared" si="27"/>
        <v>115000</v>
      </c>
    </row>
    <row r="60" spans="1:6">
      <c r="A60" s="302">
        <f t="shared" si="23"/>
        <v>3</v>
      </c>
      <c r="B60" s="303">
        <v>652</v>
      </c>
      <c r="C60" s="305" t="s">
        <v>162</v>
      </c>
      <c r="D60" s="306">
        <f t="shared" si="27"/>
        <v>115000</v>
      </c>
      <c r="E60" s="306">
        <f t="shared" si="27"/>
        <v>115000</v>
      </c>
      <c r="F60" s="306">
        <f t="shared" si="27"/>
        <v>115000</v>
      </c>
    </row>
    <row r="61" spans="1:6" s="310" customFormat="1">
      <c r="A61" s="296">
        <f t="shared" si="23"/>
        <v>4</v>
      </c>
      <c r="B61" s="307">
        <v>6526</v>
      </c>
      <c r="C61" s="308" t="s">
        <v>163</v>
      </c>
      <c r="D61" s="309">
        <f t="shared" ref="D61:F61" si="28">D62+D63+D64</f>
        <v>115000</v>
      </c>
      <c r="E61" s="309">
        <f t="shared" si="28"/>
        <v>115000</v>
      </c>
      <c r="F61" s="309">
        <f t="shared" si="28"/>
        <v>115000</v>
      </c>
    </row>
    <row r="62" spans="1:6" s="315" customFormat="1" ht="24">
      <c r="A62" s="311">
        <f t="shared" si="23"/>
        <v>5</v>
      </c>
      <c r="B62" s="312">
        <v>65267</v>
      </c>
      <c r="C62" s="313" t="s">
        <v>164</v>
      </c>
      <c r="D62" s="314">
        <v>115000</v>
      </c>
      <c r="E62" s="314">
        <v>115000</v>
      </c>
      <c r="F62" s="314">
        <v>115000</v>
      </c>
    </row>
    <row r="63" spans="1:6" s="315" customFormat="1">
      <c r="A63" s="311">
        <f t="shared" si="23"/>
        <v>5</v>
      </c>
      <c r="B63" s="312">
        <v>65268</v>
      </c>
      <c r="C63" s="313" t="s">
        <v>165</v>
      </c>
      <c r="D63" s="314"/>
      <c r="E63" s="314"/>
      <c r="F63" s="314"/>
    </row>
    <row r="64" spans="1:6" s="315" customFormat="1" ht="24">
      <c r="A64" s="311">
        <f t="shared" si="23"/>
        <v>5</v>
      </c>
      <c r="B64" s="312">
        <v>65269</v>
      </c>
      <c r="C64" s="313" t="s">
        <v>166</v>
      </c>
      <c r="D64" s="314"/>
      <c r="E64" s="314"/>
      <c r="F64" s="314"/>
    </row>
    <row r="65" spans="1:6" s="304" customFormat="1" ht="25.5">
      <c r="A65" s="302">
        <f t="shared" si="23"/>
        <v>2</v>
      </c>
      <c r="B65" s="303">
        <v>66</v>
      </c>
      <c r="C65" s="299" t="s">
        <v>167</v>
      </c>
      <c r="D65" s="300">
        <f t="shared" ref="D65:F65" si="29">D66+D69</f>
        <v>3143000</v>
      </c>
      <c r="E65" s="300">
        <f t="shared" si="29"/>
        <v>4343000</v>
      </c>
      <c r="F65" s="300">
        <f t="shared" si="29"/>
        <v>3503000</v>
      </c>
    </row>
    <row r="66" spans="1:6" ht="24">
      <c r="A66" s="302">
        <f t="shared" si="23"/>
        <v>3</v>
      </c>
      <c r="B66" s="303">
        <v>661</v>
      </c>
      <c r="C66" s="305" t="s">
        <v>168</v>
      </c>
      <c r="D66" s="306">
        <f t="shared" ref="D66:F67" si="30">D67</f>
        <v>3143000</v>
      </c>
      <c r="E66" s="306">
        <f t="shared" si="30"/>
        <v>4343000</v>
      </c>
      <c r="F66" s="306">
        <f t="shared" si="30"/>
        <v>3503000</v>
      </c>
    </row>
    <row r="67" spans="1:6" s="310" customFormat="1">
      <c r="A67" s="296">
        <f t="shared" si="23"/>
        <v>4</v>
      </c>
      <c r="B67" s="307">
        <v>6615</v>
      </c>
      <c r="C67" s="308" t="s">
        <v>169</v>
      </c>
      <c r="D67" s="309">
        <v>3143000</v>
      </c>
      <c r="E67" s="309">
        <f t="shared" si="30"/>
        <v>4343000</v>
      </c>
      <c r="F67" s="309">
        <f t="shared" si="30"/>
        <v>3503000</v>
      </c>
    </row>
    <row r="68" spans="1:6" s="315" customFormat="1">
      <c r="A68" s="311">
        <f t="shared" si="23"/>
        <v>5</v>
      </c>
      <c r="B68" s="312">
        <v>66151</v>
      </c>
      <c r="C68" s="313" t="s">
        <v>169</v>
      </c>
      <c r="D68" s="314">
        <v>3150000</v>
      </c>
      <c r="E68" s="314">
        <v>4343000</v>
      </c>
      <c r="F68" s="314">
        <v>3503000</v>
      </c>
    </row>
    <row r="69" spans="1:6" s="304" customFormat="1" ht="24">
      <c r="A69" s="302">
        <f t="shared" si="23"/>
        <v>3</v>
      </c>
      <c r="B69" s="303">
        <v>663</v>
      </c>
      <c r="C69" s="305" t="s">
        <v>170</v>
      </c>
      <c r="D69" s="306">
        <f t="shared" ref="D69:F69" si="31">D70+D72</f>
        <v>0</v>
      </c>
      <c r="E69" s="306">
        <f t="shared" si="31"/>
        <v>0</v>
      </c>
      <c r="F69" s="306">
        <f t="shared" si="31"/>
        <v>0</v>
      </c>
    </row>
    <row r="70" spans="1:6" s="310" customFormat="1">
      <c r="A70" s="296">
        <f t="shared" si="23"/>
        <v>4</v>
      </c>
      <c r="B70" s="307">
        <v>6631</v>
      </c>
      <c r="C70" s="308" t="s">
        <v>171</v>
      </c>
      <c r="D70" s="309">
        <f t="shared" ref="D70:F70" si="32">D71</f>
        <v>0</v>
      </c>
      <c r="E70" s="309">
        <f t="shared" si="32"/>
        <v>0</v>
      </c>
      <c r="F70" s="309">
        <f t="shared" si="32"/>
        <v>0</v>
      </c>
    </row>
    <row r="71" spans="1:6" s="315" customFormat="1" ht="24">
      <c r="A71" s="311">
        <f t="shared" si="23"/>
        <v>5</v>
      </c>
      <c r="B71" s="312">
        <v>66314</v>
      </c>
      <c r="C71" s="313" t="s">
        <v>172</v>
      </c>
      <c r="D71" s="314"/>
      <c r="E71" s="314"/>
      <c r="F71" s="314"/>
    </row>
    <row r="72" spans="1:6" s="310" customFormat="1">
      <c r="A72" s="296">
        <f t="shared" si="23"/>
        <v>4</v>
      </c>
      <c r="B72" s="307">
        <v>6632</v>
      </c>
      <c r="C72" s="308" t="s">
        <v>173</v>
      </c>
      <c r="D72" s="309">
        <f t="shared" ref="D72:F72" si="33">SUM(D73:D74)</f>
        <v>0</v>
      </c>
      <c r="E72" s="309">
        <f t="shared" si="33"/>
        <v>0</v>
      </c>
      <c r="F72" s="309">
        <f t="shared" si="33"/>
        <v>0</v>
      </c>
    </row>
    <row r="73" spans="1:6" s="310" customFormat="1">
      <c r="A73" s="296"/>
      <c r="B73" s="307">
        <v>66321</v>
      </c>
      <c r="C73" s="50" t="s">
        <v>440</v>
      </c>
      <c r="D73" s="309"/>
      <c r="E73" s="309"/>
      <c r="F73" s="309"/>
    </row>
    <row r="74" spans="1:6" s="315" customFormat="1">
      <c r="A74" s="311">
        <f t="shared" si="23"/>
        <v>5</v>
      </c>
      <c r="B74" s="312">
        <v>66323</v>
      </c>
      <c r="C74" s="50" t="s">
        <v>439</v>
      </c>
      <c r="D74" s="314"/>
      <c r="E74" s="314"/>
      <c r="F74" s="314"/>
    </row>
    <row r="75" spans="1:6" s="304" customFormat="1" ht="25.5">
      <c r="A75" s="302">
        <f t="shared" si="23"/>
        <v>2</v>
      </c>
      <c r="B75" s="303">
        <v>67</v>
      </c>
      <c r="C75" s="299" t="s">
        <v>175</v>
      </c>
      <c r="D75" s="300">
        <f t="shared" ref="D75:F75" si="34">D76+D83</f>
        <v>54271124</v>
      </c>
      <c r="E75" s="300">
        <f t="shared" si="34"/>
        <v>54985364</v>
      </c>
      <c r="F75" s="300">
        <f t="shared" si="34"/>
        <v>56055364</v>
      </c>
    </row>
    <row r="76" spans="1:6" ht="24">
      <c r="A76" s="302">
        <f t="shared" si="23"/>
        <v>3</v>
      </c>
      <c r="B76" s="303">
        <v>671</v>
      </c>
      <c r="C76" s="305" t="s">
        <v>176</v>
      </c>
      <c r="D76" s="300">
        <f t="shared" ref="D76:F76" si="35">D77+D79+D81</f>
        <v>6715760</v>
      </c>
      <c r="E76" s="300">
        <f t="shared" si="35"/>
        <v>7430000</v>
      </c>
      <c r="F76" s="300">
        <f t="shared" si="35"/>
        <v>8500000</v>
      </c>
    </row>
    <row r="77" spans="1:6" s="310" customFormat="1" ht="25.5">
      <c r="A77" s="296">
        <f t="shared" si="23"/>
        <v>4</v>
      </c>
      <c r="B77" s="307">
        <v>6711</v>
      </c>
      <c r="C77" s="308" t="s">
        <v>177</v>
      </c>
      <c r="D77" s="320">
        <f t="shared" ref="D77:F77" si="36">SUM(D78)</f>
        <v>5623760</v>
      </c>
      <c r="E77" s="320">
        <f t="shared" si="36"/>
        <v>4610000</v>
      </c>
      <c r="F77" s="320">
        <f t="shared" si="36"/>
        <v>5720000</v>
      </c>
    </row>
    <row r="78" spans="1:6" s="315" customFormat="1" ht="24">
      <c r="A78" s="311">
        <f t="shared" si="23"/>
        <v>5</v>
      </c>
      <c r="B78" s="312">
        <v>67111</v>
      </c>
      <c r="C78" s="313" t="s">
        <v>177</v>
      </c>
      <c r="D78" s="314">
        <v>5623760</v>
      </c>
      <c r="E78" s="314">
        <v>4610000</v>
      </c>
      <c r="F78" s="314">
        <v>5720000</v>
      </c>
    </row>
    <row r="79" spans="1:6" s="310" customFormat="1" ht="25.5">
      <c r="A79" s="296">
        <f t="shared" si="23"/>
        <v>4</v>
      </c>
      <c r="B79" s="307">
        <v>6712</v>
      </c>
      <c r="C79" s="308" t="s">
        <v>178</v>
      </c>
      <c r="D79" s="320">
        <f t="shared" ref="D79:F79" si="37">SUM(D80)</f>
        <v>1092000</v>
      </c>
      <c r="E79" s="320">
        <f t="shared" si="37"/>
        <v>2820000</v>
      </c>
      <c r="F79" s="320">
        <f t="shared" si="37"/>
        <v>2780000</v>
      </c>
    </row>
    <row r="80" spans="1:6" s="315" customFormat="1" ht="24">
      <c r="A80" s="311">
        <f t="shared" si="23"/>
        <v>5</v>
      </c>
      <c r="B80" s="312">
        <v>67121</v>
      </c>
      <c r="C80" s="313" t="s">
        <v>178</v>
      </c>
      <c r="D80" s="314">
        <v>1092000</v>
      </c>
      <c r="E80" s="314">
        <v>2820000</v>
      </c>
      <c r="F80" s="314">
        <v>2780000</v>
      </c>
    </row>
    <row r="81" spans="1:6" s="310" customFormat="1" ht="38.25">
      <c r="A81" s="296">
        <f t="shared" si="23"/>
        <v>4</v>
      </c>
      <c r="B81" s="307">
        <v>6714</v>
      </c>
      <c r="C81" s="308" t="s">
        <v>179</v>
      </c>
      <c r="D81" s="320">
        <f t="shared" ref="D81:F81" si="38">SUM(D82)</f>
        <v>0</v>
      </c>
      <c r="E81" s="320">
        <f t="shared" si="38"/>
        <v>0</v>
      </c>
      <c r="F81" s="320">
        <f t="shared" si="38"/>
        <v>0</v>
      </c>
    </row>
    <row r="82" spans="1:6" s="315" customFormat="1" ht="36">
      <c r="A82" s="311">
        <f t="shared" si="23"/>
        <v>5</v>
      </c>
      <c r="B82" s="312">
        <v>67141</v>
      </c>
      <c r="C82" s="313" t="s">
        <v>179</v>
      </c>
      <c r="D82" s="314"/>
      <c r="E82" s="314"/>
      <c r="F82" s="314"/>
    </row>
    <row r="83" spans="1:6" s="304" customFormat="1">
      <c r="A83" s="302">
        <f t="shared" si="23"/>
        <v>3</v>
      </c>
      <c r="B83" s="303">
        <v>673</v>
      </c>
      <c r="C83" s="305" t="s">
        <v>180</v>
      </c>
      <c r="D83" s="300">
        <f t="shared" ref="D83:F84" si="39">SUM(D84)</f>
        <v>47555364</v>
      </c>
      <c r="E83" s="300">
        <f t="shared" si="39"/>
        <v>47555364</v>
      </c>
      <c r="F83" s="300">
        <f t="shared" si="39"/>
        <v>47555364</v>
      </c>
    </row>
    <row r="84" spans="1:6" s="310" customFormat="1">
      <c r="A84" s="296">
        <f t="shared" ref="A84:A111" si="40">LEN(B84)</f>
        <v>4</v>
      </c>
      <c r="B84" s="307">
        <v>6731</v>
      </c>
      <c r="C84" s="308" t="s">
        <v>180</v>
      </c>
      <c r="D84" s="320">
        <f t="shared" si="39"/>
        <v>47555364</v>
      </c>
      <c r="E84" s="320">
        <f t="shared" si="39"/>
        <v>47555364</v>
      </c>
      <c r="F84" s="320">
        <f t="shared" si="39"/>
        <v>47555364</v>
      </c>
    </row>
    <row r="85" spans="1:6" s="315" customFormat="1">
      <c r="A85" s="311">
        <f t="shared" si="40"/>
        <v>5</v>
      </c>
      <c r="B85" s="312">
        <v>67311</v>
      </c>
      <c r="C85" s="313" t="s">
        <v>180</v>
      </c>
      <c r="D85" s="458">
        <v>47555364</v>
      </c>
      <c r="E85" s="458">
        <v>47555364</v>
      </c>
      <c r="F85" s="458">
        <v>47555364</v>
      </c>
    </row>
    <row r="86" spans="1:6" s="304" customFormat="1">
      <c r="A86" s="302">
        <f t="shared" si="40"/>
        <v>2</v>
      </c>
      <c r="B86" s="303">
        <v>68</v>
      </c>
      <c r="C86" s="299" t="s">
        <v>181</v>
      </c>
      <c r="D86" s="300">
        <f t="shared" ref="D86:F87" si="41">D87</f>
        <v>1000</v>
      </c>
      <c r="E86" s="300">
        <f t="shared" si="41"/>
        <v>1000</v>
      </c>
      <c r="F86" s="300">
        <f t="shared" si="41"/>
        <v>1000</v>
      </c>
    </row>
    <row r="87" spans="1:6">
      <c r="A87" s="302">
        <f t="shared" si="40"/>
        <v>3</v>
      </c>
      <c r="B87" s="303">
        <v>683</v>
      </c>
      <c r="C87" s="305" t="s">
        <v>182</v>
      </c>
      <c r="D87" s="300">
        <f t="shared" si="41"/>
        <v>1000</v>
      </c>
      <c r="E87" s="300">
        <f t="shared" si="41"/>
        <v>1000</v>
      </c>
      <c r="F87" s="300">
        <f t="shared" si="41"/>
        <v>1000</v>
      </c>
    </row>
    <row r="88" spans="1:6" s="310" customFormat="1">
      <c r="A88" s="296">
        <f t="shared" si="40"/>
        <v>4</v>
      </c>
      <c r="B88" s="307">
        <v>6831</v>
      </c>
      <c r="C88" s="308" t="s">
        <v>182</v>
      </c>
      <c r="D88" s="320">
        <f t="shared" ref="D88:F88" si="42">SUM(D89)</f>
        <v>1000</v>
      </c>
      <c r="E88" s="320">
        <f t="shared" si="42"/>
        <v>1000</v>
      </c>
      <c r="F88" s="320">
        <f t="shared" si="42"/>
        <v>1000</v>
      </c>
    </row>
    <row r="89" spans="1:6" s="315" customFormat="1">
      <c r="A89" s="311">
        <f t="shared" si="40"/>
        <v>5</v>
      </c>
      <c r="B89" s="312">
        <v>68311</v>
      </c>
      <c r="C89" s="313" t="s">
        <v>182</v>
      </c>
      <c r="D89" s="314">
        <v>1000</v>
      </c>
      <c r="E89" s="314">
        <v>1000</v>
      </c>
      <c r="F89" s="314">
        <v>1000</v>
      </c>
    </row>
    <row r="90" spans="1:6" s="301" customFormat="1">
      <c r="A90" s="297">
        <f t="shared" si="40"/>
        <v>1</v>
      </c>
      <c r="B90" s="303">
        <v>7</v>
      </c>
      <c r="C90" s="299" t="s">
        <v>183</v>
      </c>
      <c r="D90" s="300">
        <f t="shared" ref="D90:E90" si="43">D91+D95</f>
        <v>0</v>
      </c>
      <c r="E90" s="300">
        <f t="shared" si="43"/>
        <v>0</v>
      </c>
      <c r="F90" s="40" t="s">
        <v>473</v>
      </c>
    </row>
    <row r="91" spans="1:6" s="304" customFormat="1" ht="25.5">
      <c r="A91" s="302">
        <f t="shared" si="40"/>
        <v>2</v>
      </c>
      <c r="B91" s="303">
        <v>71</v>
      </c>
      <c r="C91" s="299" t="s">
        <v>184</v>
      </c>
      <c r="D91" s="300">
        <f t="shared" ref="D91:F93" si="44">D92</f>
        <v>0</v>
      </c>
      <c r="E91" s="300">
        <f t="shared" si="44"/>
        <v>0</v>
      </c>
      <c r="F91" s="300">
        <f t="shared" si="44"/>
        <v>0</v>
      </c>
    </row>
    <row r="92" spans="1:6" ht="24">
      <c r="A92" s="302">
        <f t="shared" si="40"/>
        <v>3</v>
      </c>
      <c r="B92" s="303">
        <v>711</v>
      </c>
      <c r="C92" s="305" t="s">
        <v>185</v>
      </c>
      <c r="D92" s="306">
        <f t="shared" si="44"/>
        <v>0</v>
      </c>
      <c r="E92" s="306">
        <f t="shared" si="44"/>
        <v>0</v>
      </c>
      <c r="F92" s="306">
        <f t="shared" si="44"/>
        <v>0</v>
      </c>
    </row>
    <row r="93" spans="1:6" s="310" customFormat="1">
      <c r="A93" s="296">
        <f t="shared" si="40"/>
        <v>4</v>
      </c>
      <c r="B93" s="307">
        <v>7111</v>
      </c>
      <c r="C93" s="308" t="s">
        <v>186</v>
      </c>
      <c r="D93" s="309">
        <f t="shared" si="44"/>
        <v>0</v>
      </c>
      <c r="E93" s="309">
        <f t="shared" si="44"/>
        <v>0</v>
      </c>
      <c r="F93" s="309">
        <f t="shared" si="44"/>
        <v>0</v>
      </c>
    </row>
    <row r="94" spans="1:6" s="315" customFormat="1">
      <c r="A94" s="311">
        <f t="shared" si="40"/>
        <v>5</v>
      </c>
      <c r="B94" s="312">
        <v>71111</v>
      </c>
      <c r="C94" s="313" t="s">
        <v>187</v>
      </c>
      <c r="D94" s="321"/>
      <c r="E94" s="321"/>
      <c r="F94" s="321"/>
    </row>
    <row r="95" spans="1:6" s="304" customFormat="1" ht="25.5">
      <c r="A95" s="302">
        <f t="shared" si="40"/>
        <v>2</v>
      </c>
      <c r="B95" s="303">
        <v>72</v>
      </c>
      <c r="C95" s="299" t="s">
        <v>188</v>
      </c>
      <c r="D95" s="300">
        <f t="shared" ref="D95:F95" si="45">D96+D101</f>
        <v>0</v>
      </c>
      <c r="E95" s="300">
        <f t="shared" si="45"/>
        <v>0</v>
      </c>
      <c r="F95" s="300">
        <f t="shared" si="45"/>
        <v>0</v>
      </c>
    </row>
    <row r="96" spans="1:6">
      <c r="A96" s="302">
        <f t="shared" si="40"/>
        <v>3</v>
      </c>
      <c r="B96" s="303">
        <v>721</v>
      </c>
      <c r="C96" s="305" t="s">
        <v>189</v>
      </c>
      <c r="D96" s="306">
        <f t="shared" ref="D96:F96" si="46">D97+D99</f>
        <v>0</v>
      </c>
      <c r="E96" s="306">
        <f t="shared" si="46"/>
        <v>0</v>
      </c>
      <c r="F96" s="306">
        <f t="shared" si="46"/>
        <v>0</v>
      </c>
    </row>
    <row r="97" spans="1:6" s="310" customFormat="1">
      <c r="A97" s="296">
        <f t="shared" si="40"/>
        <v>4</v>
      </c>
      <c r="B97" s="307">
        <v>7211</v>
      </c>
      <c r="C97" s="308" t="s">
        <v>190</v>
      </c>
      <c r="D97" s="309">
        <f>D98</f>
        <v>0</v>
      </c>
      <c r="E97" s="309"/>
      <c r="F97" s="309"/>
    </row>
    <row r="98" spans="1:6" s="315" customFormat="1">
      <c r="A98" s="311">
        <f t="shared" si="40"/>
        <v>5</v>
      </c>
      <c r="B98" s="312">
        <v>72119</v>
      </c>
      <c r="C98" s="313" t="s">
        <v>191</v>
      </c>
      <c r="D98" s="314"/>
      <c r="E98" s="314"/>
      <c r="F98" s="314"/>
    </row>
    <row r="99" spans="1:6" s="310" customFormat="1">
      <c r="A99" s="296">
        <f t="shared" si="40"/>
        <v>4</v>
      </c>
      <c r="B99" s="307">
        <v>7212</v>
      </c>
      <c r="C99" s="308" t="s">
        <v>192</v>
      </c>
      <c r="D99" s="309">
        <f t="shared" ref="D99:F99" si="47">D100</f>
        <v>0</v>
      </c>
      <c r="E99" s="309">
        <f t="shared" si="47"/>
        <v>0</v>
      </c>
      <c r="F99" s="309">
        <f t="shared" si="47"/>
        <v>0</v>
      </c>
    </row>
    <row r="100" spans="1:6" s="315" customFormat="1">
      <c r="A100" s="311">
        <f t="shared" si="40"/>
        <v>5</v>
      </c>
      <c r="B100" s="312">
        <v>72121</v>
      </c>
      <c r="C100" s="313" t="s">
        <v>193</v>
      </c>
      <c r="D100" s="314"/>
      <c r="E100" s="314"/>
      <c r="F100" s="314"/>
    </row>
    <row r="101" spans="1:6" s="304" customFormat="1">
      <c r="A101" s="302">
        <f t="shared" si="40"/>
        <v>3</v>
      </c>
      <c r="B101" s="303">
        <v>723</v>
      </c>
      <c r="C101" s="305" t="s">
        <v>194</v>
      </c>
      <c r="D101" s="306">
        <f t="shared" ref="D101:F101" si="48">D102</f>
        <v>0</v>
      </c>
      <c r="E101" s="306">
        <f t="shared" si="48"/>
        <v>0</v>
      </c>
      <c r="F101" s="306">
        <f t="shared" si="48"/>
        <v>0</v>
      </c>
    </row>
    <row r="102" spans="1:6" s="310" customFormat="1">
      <c r="A102" s="296">
        <f t="shared" si="40"/>
        <v>4</v>
      </c>
      <c r="B102" s="307">
        <v>7231</v>
      </c>
      <c r="C102" s="308" t="s">
        <v>89</v>
      </c>
      <c r="D102" s="309">
        <f>SUM(D103:D104)</f>
        <v>0</v>
      </c>
      <c r="E102" s="309">
        <f>E104</f>
        <v>0</v>
      </c>
      <c r="F102" s="309">
        <f>F104</f>
        <v>0</v>
      </c>
    </row>
    <row r="103" spans="1:6" s="310" customFormat="1">
      <c r="A103" s="296"/>
      <c r="B103" s="312">
        <v>72311</v>
      </c>
      <c r="C103" s="308" t="s">
        <v>195</v>
      </c>
      <c r="D103" s="320"/>
      <c r="E103" s="314"/>
      <c r="F103" s="314"/>
    </row>
    <row r="104" spans="1:6" s="315" customFormat="1" ht="25.5">
      <c r="A104" s="311">
        <f t="shared" si="40"/>
        <v>5</v>
      </c>
      <c r="B104" s="312">
        <v>72311</v>
      </c>
      <c r="C104" s="308" t="s">
        <v>420</v>
      </c>
      <c r="D104" s="320"/>
      <c r="E104" s="314"/>
      <c r="F104" s="314"/>
    </row>
    <row r="105" spans="1:6" s="301" customFormat="1" ht="25.5">
      <c r="A105" s="297">
        <f t="shared" si="40"/>
        <v>1</v>
      </c>
      <c r="B105" s="303">
        <v>8</v>
      </c>
      <c r="C105" s="299" t="s">
        <v>196</v>
      </c>
      <c r="D105" s="300">
        <f t="shared" ref="D105:F105" si="49">D106</f>
        <v>0</v>
      </c>
      <c r="E105" s="300">
        <f t="shared" si="49"/>
        <v>0</v>
      </c>
      <c r="F105" s="300">
        <f t="shared" si="49"/>
        <v>0</v>
      </c>
    </row>
    <row r="106" spans="1:6" s="304" customFormat="1">
      <c r="A106" s="302">
        <f t="shared" si="40"/>
        <v>2</v>
      </c>
      <c r="B106" s="303">
        <v>84</v>
      </c>
      <c r="C106" s="299" t="s">
        <v>197</v>
      </c>
      <c r="D106" s="300">
        <f t="shared" ref="D106:F106" si="50">D107+D109</f>
        <v>0</v>
      </c>
      <c r="E106" s="300">
        <f t="shared" si="50"/>
        <v>0</v>
      </c>
      <c r="F106" s="300">
        <f t="shared" si="50"/>
        <v>0</v>
      </c>
    </row>
    <row r="107" spans="1:6" ht="24">
      <c r="A107" s="302">
        <f t="shared" si="40"/>
        <v>3</v>
      </c>
      <c r="B107" s="303">
        <v>844</v>
      </c>
      <c r="C107" s="305" t="s">
        <v>198</v>
      </c>
      <c r="D107" s="300">
        <f t="shared" ref="D107:F107" si="51">D108</f>
        <v>0</v>
      </c>
      <c r="E107" s="300">
        <f t="shared" si="51"/>
        <v>0</v>
      </c>
      <c r="F107" s="300">
        <f t="shared" si="51"/>
        <v>0</v>
      </c>
    </row>
    <row r="108" spans="1:6" s="310" customFormat="1" ht="25.5">
      <c r="A108" s="296">
        <f t="shared" si="40"/>
        <v>4</v>
      </c>
      <c r="B108" s="307">
        <v>8443</v>
      </c>
      <c r="C108" s="308" t="s">
        <v>199</v>
      </c>
      <c r="D108" s="320"/>
      <c r="E108" s="320"/>
      <c r="F108" s="320"/>
    </row>
    <row r="109" spans="1:6" s="304" customFormat="1">
      <c r="A109" s="302">
        <f t="shared" si="40"/>
        <v>3</v>
      </c>
      <c r="B109" s="303">
        <v>847</v>
      </c>
      <c r="C109" s="305" t="s">
        <v>200</v>
      </c>
      <c r="D109" s="306">
        <f t="shared" ref="D109:F110" si="52">D110</f>
        <v>0</v>
      </c>
      <c r="E109" s="306">
        <f t="shared" si="52"/>
        <v>0</v>
      </c>
      <c r="F109" s="306">
        <f t="shared" si="52"/>
        <v>0</v>
      </c>
    </row>
    <row r="110" spans="1:6" s="310" customFormat="1">
      <c r="A110" s="296">
        <f t="shared" si="40"/>
        <v>4</v>
      </c>
      <c r="B110" s="307">
        <v>8471</v>
      </c>
      <c r="C110" s="308" t="s">
        <v>201</v>
      </c>
      <c r="D110" s="309">
        <f t="shared" si="52"/>
        <v>0</v>
      </c>
      <c r="E110" s="309">
        <f t="shared" si="52"/>
        <v>0</v>
      </c>
      <c r="F110" s="309">
        <f t="shared" si="52"/>
        <v>0</v>
      </c>
    </row>
    <row r="111" spans="1:6" s="315" customFormat="1" ht="24">
      <c r="A111" s="311">
        <f t="shared" si="40"/>
        <v>5</v>
      </c>
      <c r="B111" s="312">
        <v>84712</v>
      </c>
      <c r="C111" s="313" t="s">
        <v>202</v>
      </c>
      <c r="D111" s="395"/>
      <c r="E111" s="395"/>
      <c r="F111" s="395"/>
    </row>
    <row r="112" spans="1:6">
      <c r="C112" s="295" t="s">
        <v>385</v>
      </c>
      <c r="D112" s="475">
        <f t="shared" ref="D112:F112" si="53">D3+D95</f>
        <v>59261621</v>
      </c>
      <c r="E112" s="394">
        <f t="shared" si="53"/>
        <v>61180969</v>
      </c>
      <c r="F112" s="394">
        <f t="shared" si="53"/>
        <v>61414476</v>
      </c>
    </row>
    <row r="113" spans="3:6">
      <c r="C113" s="295">
        <v>92211</v>
      </c>
      <c r="D113" s="394"/>
      <c r="E113" s="394"/>
      <c r="F113" s="394"/>
    </row>
    <row r="114" spans="3:6" ht="13.5" thickBot="1">
      <c r="C114" s="295">
        <v>92221</v>
      </c>
      <c r="D114" s="393"/>
    </row>
    <row r="115" spans="3:6" ht="13.5" thickTop="1">
      <c r="D115" s="83">
        <f>SUM(D112:D114)</f>
        <v>59261621</v>
      </c>
    </row>
  </sheetData>
  <pageMargins left="0.51181102362204722" right="0.11811023622047245" top="0.74803149606299213" bottom="0.74803149606299213" header="0.51181102362204722" footer="0.51181102362204722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19"/>
  <sheetViews>
    <sheetView topLeftCell="A67" workbookViewId="0">
      <selection activeCell="D18" sqref="D18"/>
    </sheetView>
  </sheetViews>
  <sheetFormatPr defaultColWidth="8.85546875" defaultRowHeight="12.75"/>
  <cols>
    <col min="1" max="1" width="0.42578125" style="235" customWidth="1"/>
    <col min="2" max="2" width="7" style="235" customWidth="1"/>
    <col min="3" max="3" width="33.5703125" style="235" customWidth="1"/>
    <col min="4" max="6" width="12.7109375" style="235" bestFit="1" customWidth="1"/>
    <col min="7" max="7" width="11.42578125" style="235" bestFit="1" customWidth="1"/>
    <col min="8" max="16384" width="8.85546875" style="235"/>
  </cols>
  <sheetData>
    <row r="1" spans="2:7" ht="13.5" thickBot="1">
      <c r="B1" s="236"/>
      <c r="C1" s="604"/>
      <c r="D1" s="605"/>
      <c r="E1" s="605"/>
    </row>
    <row r="2" spans="2:7" ht="48.75" thickBot="1">
      <c r="B2" s="470" t="s">
        <v>203</v>
      </c>
      <c r="C2" s="471" t="s">
        <v>15</v>
      </c>
      <c r="D2" s="470" t="s">
        <v>413</v>
      </c>
      <c r="E2" s="470" t="s">
        <v>423</v>
      </c>
      <c r="F2" s="470" t="s">
        <v>457</v>
      </c>
    </row>
    <row r="3" spans="2:7">
      <c r="B3" s="237" t="s">
        <v>204</v>
      </c>
      <c r="C3" s="237" t="s">
        <v>205</v>
      </c>
      <c r="D3" s="238">
        <f>D4+D14+D47+D55+D61+D66</f>
        <v>58144621</v>
      </c>
      <c r="E3" s="238">
        <f>E4+E14+E47+E55+E61+E66</f>
        <v>58360969</v>
      </c>
      <c r="F3" s="238">
        <f t="shared" ref="F3" si="0">F4+F14+F47+F55+F61+F66</f>
        <v>58634476</v>
      </c>
    </row>
    <row r="4" spans="2:7">
      <c r="B4" s="237" t="s">
        <v>206</v>
      </c>
      <c r="C4" s="237" t="s">
        <v>207</v>
      </c>
      <c r="D4" s="238">
        <f t="shared" ref="D4:F4" si="1">+D5+D9+D11</f>
        <v>48848697</v>
      </c>
      <c r="E4" s="238">
        <f t="shared" si="1"/>
        <v>49092805</v>
      </c>
      <c r="F4" s="238">
        <f t="shared" si="1"/>
        <v>49326312</v>
      </c>
    </row>
    <row r="5" spans="2:7">
      <c r="B5" s="239" t="s">
        <v>208</v>
      </c>
      <c r="C5" s="239" t="s">
        <v>209</v>
      </c>
      <c r="D5" s="240">
        <f t="shared" ref="D5:F5" si="2">D6+D7+D8</f>
        <v>41917447</v>
      </c>
      <c r="E5" s="240">
        <f t="shared" si="2"/>
        <v>42131374</v>
      </c>
      <c r="F5" s="240">
        <f t="shared" si="2"/>
        <v>42336052</v>
      </c>
    </row>
    <row r="6" spans="2:7">
      <c r="B6" s="241" t="s">
        <v>210</v>
      </c>
      <c r="C6" s="241" t="s">
        <v>23</v>
      </c>
      <c r="D6" s="464">
        <v>39683447</v>
      </c>
      <c r="E6" s="242">
        <v>39797374</v>
      </c>
      <c r="F6" s="242">
        <v>40002052</v>
      </c>
    </row>
    <row r="7" spans="2:7">
      <c r="B7" s="241" t="s">
        <v>211</v>
      </c>
      <c r="C7" s="241" t="s">
        <v>212</v>
      </c>
      <c r="D7" s="464">
        <v>2234000</v>
      </c>
      <c r="E7" s="242">
        <v>2334000</v>
      </c>
      <c r="F7" s="242">
        <v>2334000</v>
      </c>
    </row>
    <row r="8" spans="2:7">
      <c r="B8" s="241" t="s">
        <v>213</v>
      </c>
      <c r="C8" s="241" t="s">
        <v>214</v>
      </c>
      <c r="D8" s="242"/>
      <c r="E8" s="242"/>
      <c r="F8" s="242"/>
    </row>
    <row r="9" spans="2:7">
      <c r="B9" s="243">
        <v>312</v>
      </c>
      <c r="C9" s="239" t="s">
        <v>24</v>
      </c>
      <c r="D9" s="240">
        <f t="shared" ref="D9:F9" si="3">D10</f>
        <v>1015000</v>
      </c>
      <c r="E9" s="240">
        <f t="shared" si="3"/>
        <v>1015000</v>
      </c>
      <c r="F9" s="240">
        <f t="shared" si="3"/>
        <v>1015000</v>
      </c>
    </row>
    <row r="10" spans="2:7">
      <c r="B10" s="244" t="s">
        <v>215</v>
      </c>
      <c r="C10" s="241" t="s">
        <v>24</v>
      </c>
      <c r="D10" s="464">
        <v>1015000</v>
      </c>
      <c r="E10" s="242">
        <v>1015000</v>
      </c>
      <c r="F10" s="242">
        <v>1015000</v>
      </c>
    </row>
    <row r="11" spans="2:7">
      <c r="B11" s="243">
        <v>313</v>
      </c>
      <c r="C11" s="239" t="s">
        <v>216</v>
      </c>
      <c r="D11" s="240">
        <f t="shared" ref="D11:F11" si="4">D12+D13</f>
        <v>5916250</v>
      </c>
      <c r="E11" s="240">
        <f t="shared" si="4"/>
        <v>5946431</v>
      </c>
      <c r="F11" s="240">
        <f t="shared" si="4"/>
        <v>5975260</v>
      </c>
    </row>
    <row r="12" spans="2:7">
      <c r="B12" s="244" t="s">
        <v>217</v>
      </c>
      <c r="C12" s="241" t="s">
        <v>26</v>
      </c>
      <c r="D12" s="464">
        <v>5916250</v>
      </c>
      <c r="E12" s="242">
        <v>5946431</v>
      </c>
      <c r="F12" s="242">
        <v>5975260</v>
      </c>
      <c r="G12" s="407"/>
    </row>
    <row r="13" spans="2:7" ht="22.5">
      <c r="B13" s="241" t="s">
        <v>218</v>
      </c>
      <c r="C13" s="241" t="s">
        <v>27</v>
      </c>
      <c r="D13" s="242"/>
      <c r="E13" s="242"/>
      <c r="F13" s="242"/>
    </row>
    <row r="14" spans="2:7">
      <c r="B14" s="237" t="s">
        <v>219</v>
      </c>
      <c r="C14" s="237" t="s">
        <v>220</v>
      </c>
      <c r="D14" s="238">
        <f t="shared" ref="D14:F14" si="5">D15+D20+D27+D37+D39</f>
        <v>9269924</v>
      </c>
      <c r="E14" s="238">
        <f t="shared" si="5"/>
        <v>9242164</v>
      </c>
      <c r="F14" s="238">
        <f t="shared" si="5"/>
        <v>9282164</v>
      </c>
    </row>
    <row r="15" spans="2:7">
      <c r="B15" s="239" t="s">
        <v>221</v>
      </c>
      <c r="C15" s="239" t="s">
        <v>222</v>
      </c>
      <c r="D15" s="240">
        <f t="shared" ref="D15:F15" si="6">SUM(D16:D19)</f>
        <v>1379700</v>
      </c>
      <c r="E15" s="240">
        <f t="shared" si="6"/>
        <v>1379700</v>
      </c>
      <c r="F15" s="240">
        <f t="shared" si="6"/>
        <v>1379700</v>
      </c>
    </row>
    <row r="16" spans="2:7">
      <c r="B16" s="241" t="s">
        <v>223</v>
      </c>
      <c r="C16" s="241" t="s">
        <v>28</v>
      </c>
      <c r="D16" s="464">
        <v>88000</v>
      </c>
      <c r="E16" s="242">
        <v>88000</v>
      </c>
      <c r="F16" s="242">
        <v>88000</v>
      </c>
    </row>
    <row r="17" spans="2:6" ht="22.5">
      <c r="B17" s="241" t="s">
        <v>224</v>
      </c>
      <c r="C17" s="241" t="s">
        <v>225</v>
      </c>
      <c r="D17" s="464">
        <v>1101800</v>
      </c>
      <c r="E17" s="242">
        <v>1101800</v>
      </c>
      <c r="F17" s="242">
        <v>1101800</v>
      </c>
    </row>
    <row r="18" spans="2:6">
      <c r="B18" s="241" t="s">
        <v>226</v>
      </c>
      <c r="C18" s="241" t="s">
        <v>30</v>
      </c>
      <c r="D18" s="464">
        <v>174900</v>
      </c>
      <c r="E18" s="242">
        <v>174900</v>
      </c>
      <c r="F18" s="242">
        <v>174900</v>
      </c>
    </row>
    <row r="19" spans="2:6">
      <c r="B19" s="241" t="s">
        <v>227</v>
      </c>
      <c r="C19" s="241" t="s">
        <v>31</v>
      </c>
      <c r="D19" s="464">
        <v>15000</v>
      </c>
      <c r="E19" s="242">
        <v>15000</v>
      </c>
      <c r="F19" s="242">
        <v>15000</v>
      </c>
    </row>
    <row r="20" spans="2:6">
      <c r="B20" s="239" t="s">
        <v>228</v>
      </c>
      <c r="C20" s="239" t="s">
        <v>229</v>
      </c>
      <c r="D20" s="240">
        <f t="shared" ref="D20:F20" si="7">SUM(D21:D26)</f>
        <v>3477600</v>
      </c>
      <c r="E20" s="240">
        <f t="shared" si="7"/>
        <v>3527600</v>
      </c>
      <c r="F20" s="240">
        <f t="shared" si="7"/>
        <v>3527600</v>
      </c>
    </row>
    <row r="21" spans="2:6">
      <c r="B21" s="241" t="s">
        <v>230</v>
      </c>
      <c r="C21" s="241" t="s">
        <v>32</v>
      </c>
      <c r="D21" s="464">
        <v>228000</v>
      </c>
      <c r="E21" s="242">
        <v>228000</v>
      </c>
      <c r="F21" s="242">
        <v>228000</v>
      </c>
    </row>
    <row r="22" spans="2:6">
      <c r="B22" s="241" t="s">
        <v>231</v>
      </c>
      <c r="C22" s="241" t="s">
        <v>33</v>
      </c>
      <c r="D22" s="464">
        <v>781000</v>
      </c>
      <c r="E22" s="242">
        <v>781000</v>
      </c>
      <c r="F22" s="242">
        <v>781000</v>
      </c>
    </row>
    <row r="23" spans="2:6">
      <c r="B23" s="241" t="s">
        <v>232</v>
      </c>
      <c r="C23" s="241" t="s">
        <v>34</v>
      </c>
      <c r="D23" s="464">
        <v>2048600</v>
      </c>
      <c r="E23" s="242">
        <v>2048600</v>
      </c>
      <c r="F23" s="242">
        <v>2048600</v>
      </c>
    </row>
    <row r="24" spans="2:6" ht="22.5">
      <c r="B24" s="241" t="s">
        <v>233</v>
      </c>
      <c r="C24" s="241" t="s">
        <v>35</v>
      </c>
      <c r="D24" s="464">
        <v>140000</v>
      </c>
      <c r="E24" s="242">
        <v>130000</v>
      </c>
      <c r="F24" s="242">
        <v>130000</v>
      </c>
    </row>
    <row r="25" spans="2:6">
      <c r="B25" s="241" t="s">
        <v>234</v>
      </c>
      <c r="C25" s="241" t="s">
        <v>36</v>
      </c>
      <c r="D25" s="464">
        <v>130000</v>
      </c>
      <c r="E25" s="242">
        <v>150000</v>
      </c>
      <c r="F25" s="242">
        <v>150000</v>
      </c>
    </row>
    <row r="26" spans="2:6">
      <c r="B26" s="241" t="s">
        <v>235</v>
      </c>
      <c r="C26" s="241" t="s">
        <v>37</v>
      </c>
      <c r="D26" s="464">
        <v>150000</v>
      </c>
      <c r="E26" s="242">
        <v>190000</v>
      </c>
      <c r="F26" s="242">
        <v>190000</v>
      </c>
    </row>
    <row r="27" spans="2:6">
      <c r="B27" s="239" t="s">
        <v>236</v>
      </c>
      <c r="C27" s="239" t="s">
        <v>237</v>
      </c>
      <c r="D27" s="240">
        <f t="shared" ref="D27:F27" si="8">SUM(D28:D36)</f>
        <v>3974964</v>
      </c>
      <c r="E27" s="240">
        <f t="shared" si="8"/>
        <v>3897204</v>
      </c>
      <c r="F27" s="240">
        <f t="shared" si="8"/>
        <v>3937204</v>
      </c>
    </row>
    <row r="28" spans="2:6">
      <c r="B28" s="241" t="s">
        <v>238</v>
      </c>
      <c r="C28" s="241" t="s">
        <v>38</v>
      </c>
      <c r="D28" s="464">
        <v>728800</v>
      </c>
      <c r="E28" s="242">
        <v>728800</v>
      </c>
      <c r="F28" s="242">
        <v>728800</v>
      </c>
    </row>
    <row r="29" spans="2:6">
      <c r="B29" s="241" t="s">
        <v>239</v>
      </c>
      <c r="C29" s="241" t="s">
        <v>39</v>
      </c>
      <c r="D29" s="465">
        <v>682760</v>
      </c>
      <c r="E29" s="242">
        <v>625000</v>
      </c>
      <c r="F29" s="242">
        <v>665000</v>
      </c>
    </row>
    <row r="30" spans="2:6">
      <c r="B30" s="241" t="s">
        <v>240</v>
      </c>
      <c r="C30" s="241" t="s">
        <v>40</v>
      </c>
      <c r="D30" s="464">
        <v>75000</v>
      </c>
      <c r="E30" s="242">
        <v>75000</v>
      </c>
      <c r="F30" s="242">
        <v>75000</v>
      </c>
    </row>
    <row r="31" spans="2:6">
      <c r="B31" s="241" t="s">
        <v>241</v>
      </c>
      <c r="C31" s="241" t="s">
        <v>41</v>
      </c>
      <c r="D31" s="464">
        <v>246000</v>
      </c>
      <c r="E31" s="242">
        <v>246000</v>
      </c>
      <c r="F31" s="242">
        <v>246000</v>
      </c>
    </row>
    <row r="32" spans="2:6">
      <c r="B32" s="241" t="s">
        <v>242</v>
      </c>
      <c r="C32" s="241" t="s">
        <v>42</v>
      </c>
      <c r="D32" s="464">
        <v>245000</v>
      </c>
      <c r="E32" s="242">
        <v>245000</v>
      </c>
      <c r="F32" s="242">
        <v>245000</v>
      </c>
    </row>
    <row r="33" spans="2:6">
      <c r="B33" s="241" t="s">
        <v>243</v>
      </c>
      <c r="C33" s="241" t="s">
        <v>43</v>
      </c>
      <c r="D33" s="464">
        <v>20000</v>
      </c>
      <c r="E33" s="242">
        <v>20000</v>
      </c>
      <c r="F33" s="242">
        <v>20000</v>
      </c>
    </row>
    <row r="34" spans="2:6">
      <c r="B34" s="241" t="s">
        <v>244</v>
      </c>
      <c r="C34" s="241" t="s">
        <v>44</v>
      </c>
      <c r="D34" s="464">
        <v>1172724</v>
      </c>
      <c r="E34" s="242">
        <v>1172724</v>
      </c>
      <c r="F34" s="242">
        <v>1172724</v>
      </c>
    </row>
    <row r="35" spans="2:6">
      <c r="B35" s="241" t="s">
        <v>245</v>
      </c>
      <c r="C35" s="241" t="s">
        <v>45</v>
      </c>
      <c r="D35" s="464">
        <v>220000</v>
      </c>
      <c r="E35" s="242">
        <v>200000</v>
      </c>
      <c r="F35" s="242">
        <v>200000</v>
      </c>
    </row>
    <row r="36" spans="2:6">
      <c r="B36" s="241" t="s">
        <v>246</v>
      </c>
      <c r="C36" s="241" t="s">
        <v>46</v>
      </c>
      <c r="D36" s="464">
        <v>584680</v>
      </c>
      <c r="E36" s="242">
        <v>584680</v>
      </c>
      <c r="F36" s="242">
        <v>584680</v>
      </c>
    </row>
    <row r="37" spans="2:6" ht="24">
      <c r="B37" s="239" t="s">
        <v>247</v>
      </c>
      <c r="C37" s="239" t="s">
        <v>248</v>
      </c>
      <c r="D37" s="240">
        <f t="shared" ref="D37:F37" si="9">D38</f>
        <v>0</v>
      </c>
      <c r="E37" s="240">
        <f t="shared" si="9"/>
        <v>0</v>
      </c>
      <c r="F37" s="240">
        <f t="shared" si="9"/>
        <v>0</v>
      </c>
    </row>
    <row r="38" spans="2:6" ht="22.5">
      <c r="B38" s="241" t="s">
        <v>249</v>
      </c>
      <c r="C38" s="241" t="s">
        <v>248</v>
      </c>
      <c r="D38" s="464">
        <v>0</v>
      </c>
      <c r="E38" s="242">
        <v>0</v>
      </c>
      <c r="F38" s="242">
        <v>0</v>
      </c>
    </row>
    <row r="39" spans="2:6">
      <c r="B39" s="239" t="s">
        <v>250</v>
      </c>
      <c r="C39" s="239" t="s">
        <v>53</v>
      </c>
      <c r="D39" s="240">
        <f t="shared" ref="D39:F39" si="10">SUM(D40:D46)</f>
        <v>437660</v>
      </c>
      <c r="E39" s="240">
        <f t="shared" si="10"/>
        <v>437660</v>
      </c>
      <c r="F39" s="240">
        <f t="shared" si="10"/>
        <v>437660</v>
      </c>
    </row>
    <row r="40" spans="2:6" ht="22.5">
      <c r="B40" s="241" t="s">
        <v>251</v>
      </c>
      <c r="C40" s="241" t="s">
        <v>252</v>
      </c>
      <c r="D40" s="242">
        <v>73000</v>
      </c>
      <c r="E40" s="242">
        <v>73000</v>
      </c>
      <c r="F40" s="242">
        <v>73000</v>
      </c>
    </row>
    <row r="41" spans="2:6">
      <c r="B41" s="241" t="s">
        <v>253</v>
      </c>
      <c r="C41" s="241" t="s">
        <v>254</v>
      </c>
      <c r="D41" s="242">
        <v>274000</v>
      </c>
      <c r="E41" s="242">
        <v>274000</v>
      </c>
      <c r="F41" s="242">
        <v>274000</v>
      </c>
    </row>
    <row r="42" spans="2:6">
      <c r="B42" s="241" t="s">
        <v>255</v>
      </c>
      <c r="C42" s="241" t="s">
        <v>50</v>
      </c>
      <c r="D42" s="242">
        <v>12000</v>
      </c>
      <c r="E42" s="242">
        <v>12000</v>
      </c>
      <c r="F42" s="242">
        <v>12000</v>
      </c>
    </row>
    <row r="43" spans="2:6">
      <c r="B43" s="241" t="s">
        <v>256</v>
      </c>
      <c r="C43" s="241" t="s">
        <v>257</v>
      </c>
      <c r="D43" s="242">
        <v>53200</v>
      </c>
      <c r="E43" s="242">
        <v>53200</v>
      </c>
      <c r="F43" s="242">
        <v>53200</v>
      </c>
    </row>
    <row r="44" spans="2:6">
      <c r="B44" s="241" t="s">
        <v>258</v>
      </c>
      <c r="C44" s="241" t="s">
        <v>52</v>
      </c>
      <c r="D44" s="242">
        <v>17460</v>
      </c>
      <c r="E44" s="242">
        <v>17460</v>
      </c>
      <c r="F44" s="242">
        <v>17460</v>
      </c>
    </row>
    <row r="45" spans="2:6">
      <c r="B45" s="241" t="s">
        <v>259</v>
      </c>
      <c r="C45" s="241" t="s">
        <v>260</v>
      </c>
      <c r="D45" s="242"/>
      <c r="E45" s="242"/>
      <c r="F45" s="242"/>
    </row>
    <row r="46" spans="2:6">
      <c r="B46" s="241" t="s">
        <v>261</v>
      </c>
      <c r="C46" s="241" t="s">
        <v>53</v>
      </c>
      <c r="D46" s="242">
        <v>8000</v>
      </c>
      <c r="E46" s="242">
        <v>8000</v>
      </c>
      <c r="F46" s="242">
        <v>8000</v>
      </c>
    </row>
    <row r="47" spans="2:6">
      <c r="B47" s="237" t="s">
        <v>262</v>
      </c>
      <c r="C47" s="237" t="s">
        <v>263</v>
      </c>
      <c r="D47" s="238">
        <f t="shared" ref="D47:F47" si="11">D48+D50</f>
        <v>26000</v>
      </c>
      <c r="E47" s="238">
        <f t="shared" si="11"/>
        <v>26000</v>
      </c>
      <c r="F47" s="238">
        <f t="shared" si="11"/>
        <v>26000</v>
      </c>
    </row>
    <row r="48" spans="2:6">
      <c r="B48" s="239" t="s">
        <v>264</v>
      </c>
      <c r="C48" s="239" t="s">
        <v>265</v>
      </c>
      <c r="D48" s="240">
        <f t="shared" ref="D48:F48" si="12">SUM(D49)</f>
        <v>0</v>
      </c>
      <c r="E48" s="240">
        <f t="shared" si="12"/>
        <v>0</v>
      </c>
      <c r="F48" s="240">
        <f t="shared" si="12"/>
        <v>0</v>
      </c>
    </row>
    <row r="49" spans="2:6" ht="33.75">
      <c r="B49" s="241" t="s">
        <v>266</v>
      </c>
      <c r="C49" s="241" t="s">
        <v>267</v>
      </c>
      <c r="D49" s="242"/>
      <c r="E49" s="242"/>
      <c r="F49" s="242"/>
    </row>
    <row r="50" spans="2:6">
      <c r="B50" s="239" t="s">
        <v>268</v>
      </c>
      <c r="C50" s="239" t="s">
        <v>269</v>
      </c>
      <c r="D50" s="240">
        <f t="shared" ref="D50:F50" si="13">SUM(D51:D54)</f>
        <v>26000</v>
      </c>
      <c r="E50" s="240">
        <f t="shared" si="13"/>
        <v>26000</v>
      </c>
      <c r="F50" s="240">
        <f t="shared" si="13"/>
        <v>26000</v>
      </c>
    </row>
    <row r="51" spans="2:6">
      <c r="B51" s="241" t="s">
        <v>270</v>
      </c>
      <c r="C51" s="241" t="s">
        <v>271</v>
      </c>
      <c r="D51" s="464">
        <v>21950</v>
      </c>
      <c r="E51" s="242">
        <v>21950</v>
      </c>
      <c r="F51" s="242">
        <v>21950</v>
      </c>
    </row>
    <row r="52" spans="2:6" ht="22.5">
      <c r="B52" s="241" t="s">
        <v>272</v>
      </c>
      <c r="C52" s="241" t="s">
        <v>273</v>
      </c>
      <c r="D52" s="464">
        <v>3650</v>
      </c>
      <c r="E52" s="242">
        <v>3650</v>
      </c>
      <c r="F52" s="242">
        <v>3650</v>
      </c>
    </row>
    <row r="53" spans="2:6">
      <c r="B53" s="241" t="s">
        <v>274</v>
      </c>
      <c r="C53" s="241" t="s">
        <v>275</v>
      </c>
      <c r="D53" s="464">
        <v>400</v>
      </c>
      <c r="E53" s="242">
        <v>400</v>
      </c>
      <c r="F53" s="242">
        <v>400</v>
      </c>
    </row>
    <row r="54" spans="2:6">
      <c r="B54" s="241" t="s">
        <v>276</v>
      </c>
      <c r="C54" s="241" t="s">
        <v>55</v>
      </c>
      <c r="D54" s="242"/>
      <c r="E54" s="242"/>
      <c r="F54" s="242"/>
    </row>
    <row r="55" spans="2:6" ht="25.5">
      <c r="B55" s="237">
        <v>36</v>
      </c>
      <c r="C55" s="237" t="s">
        <v>277</v>
      </c>
      <c r="D55" s="238">
        <f t="shared" ref="D55:F55" si="14">D56</f>
        <v>0</v>
      </c>
      <c r="E55" s="238">
        <f t="shared" si="14"/>
        <v>0</v>
      </c>
      <c r="F55" s="238">
        <f t="shared" si="14"/>
        <v>0</v>
      </c>
    </row>
    <row r="56" spans="2:6" ht="24">
      <c r="B56" s="239" t="s">
        <v>278</v>
      </c>
      <c r="C56" s="239" t="s">
        <v>141</v>
      </c>
      <c r="D56" s="240">
        <f t="shared" ref="D56:F56" si="15">D57+D58+D59+D60</f>
        <v>0</v>
      </c>
      <c r="E56" s="240">
        <f t="shared" si="15"/>
        <v>0</v>
      </c>
      <c r="F56" s="240">
        <f t="shared" si="15"/>
        <v>0</v>
      </c>
    </row>
    <row r="57" spans="2:6" ht="22.5">
      <c r="B57" s="241" t="s">
        <v>279</v>
      </c>
      <c r="C57" s="241" t="s">
        <v>142</v>
      </c>
      <c r="D57" s="242">
        <v>0</v>
      </c>
      <c r="E57" s="242">
        <v>0</v>
      </c>
      <c r="F57" s="242">
        <v>0</v>
      </c>
    </row>
    <row r="58" spans="2:6" ht="22.5">
      <c r="B58" s="241" t="s">
        <v>280</v>
      </c>
      <c r="C58" s="241" t="s">
        <v>143</v>
      </c>
      <c r="D58" s="242">
        <v>0</v>
      </c>
      <c r="E58" s="242">
        <v>0</v>
      </c>
      <c r="F58" s="242">
        <v>0</v>
      </c>
    </row>
    <row r="59" spans="2:6" ht="33.75">
      <c r="B59" s="241" t="s">
        <v>281</v>
      </c>
      <c r="C59" s="241" t="s">
        <v>144</v>
      </c>
      <c r="D59" s="242">
        <v>0</v>
      </c>
      <c r="E59" s="242">
        <v>0</v>
      </c>
      <c r="F59" s="242">
        <v>0</v>
      </c>
    </row>
    <row r="60" spans="2:6" ht="33.75">
      <c r="B60" s="241" t="s">
        <v>282</v>
      </c>
      <c r="C60" s="241" t="s">
        <v>145</v>
      </c>
      <c r="D60" s="242">
        <v>0</v>
      </c>
      <c r="E60" s="242">
        <v>0</v>
      </c>
      <c r="F60" s="242">
        <v>0</v>
      </c>
    </row>
    <row r="61" spans="2:6" ht="38.25">
      <c r="B61" s="237" t="s">
        <v>283</v>
      </c>
      <c r="C61" s="237" t="s">
        <v>284</v>
      </c>
      <c r="D61" s="238">
        <f t="shared" ref="D61:F61" si="16">D62</f>
        <v>0</v>
      </c>
      <c r="E61" s="238">
        <f t="shared" si="16"/>
        <v>0</v>
      </c>
      <c r="F61" s="238">
        <f t="shared" si="16"/>
        <v>0</v>
      </c>
    </row>
    <row r="62" spans="2:6" ht="24">
      <c r="B62" s="239" t="s">
        <v>285</v>
      </c>
      <c r="C62" s="239" t="s">
        <v>286</v>
      </c>
      <c r="D62" s="238">
        <f t="shared" ref="D62:F62" si="17">D63+D65</f>
        <v>0</v>
      </c>
      <c r="E62" s="238">
        <f t="shared" si="17"/>
        <v>0</v>
      </c>
      <c r="F62" s="238">
        <f t="shared" si="17"/>
        <v>0</v>
      </c>
    </row>
    <row r="63" spans="2:6">
      <c r="B63" s="241" t="s">
        <v>287</v>
      </c>
      <c r="C63" s="241" t="s">
        <v>288</v>
      </c>
      <c r="D63" s="240">
        <f t="shared" ref="D63:F63" si="18">D64</f>
        <v>0</v>
      </c>
      <c r="E63" s="240">
        <f t="shared" si="18"/>
        <v>0</v>
      </c>
      <c r="F63" s="240">
        <f t="shared" si="18"/>
        <v>0</v>
      </c>
    </row>
    <row r="64" spans="2:6">
      <c r="B64" s="241" t="s">
        <v>289</v>
      </c>
      <c r="C64" s="241" t="s">
        <v>290</v>
      </c>
      <c r="D64" s="242"/>
      <c r="E64" s="242"/>
      <c r="F64" s="242"/>
    </row>
    <row r="65" spans="2:6" ht="22.5">
      <c r="B65" s="244">
        <v>3723</v>
      </c>
      <c r="C65" s="241" t="s">
        <v>291</v>
      </c>
      <c r="D65" s="240"/>
      <c r="E65" s="240"/>
      <c r="F65" s="240"/>
    </row>
    <row r="66" spans="2:6">
      <c r="B66" s="245" t="s">
        <v>292</v>
      </c>
      <c r="C66" s="237" t="s">
        <v>293</v>
      </c>
      <c r="D66" s="238">
        <f t="shared" ref="D66:F66" si="19">D67</f>
        <v>0</v>
      </c>
      <c r="E66" s="238">
        <f t="shared" si="19"/>
        <v>0</v>
      </c>
      <c r="F66" s="238">
        <f t="shared" si="19"/>
        <v>0</v>
      </c>
    </row>
    <row r="67" spans="2:6">
      <c r="B67" s="243">
        <v>383</v>
      </c>
      <c r="C67" s="239" t="s">
        <v>294</v>
      </c>
      <c r="D67" s="242">
        <f t="shared" ref="D67:F67" si="20">D68+D69</f>
        <v>0</v>
      </c>
      <c r="E67" s="242">
        <f t="shared" si="20"/>
        <v>0</v>
      </c>
      <c r="F67" s="242">
        <f t="shared" si="20"/>
        <v>0</v>
      </c>
    </row>
    <row r="68" spans="2:6">
      <c r="B68" s="244">
        <v>3831</v>
      </c>
      <c r="C68" s="241" t="s">
        <v>295</v>
      </c>
      <c r="D68" s="466">
        <v>0</v>
      </c>
      <c r="E68" s="240"/>
      <c r="F68" s="240"/>
    </row>
    <row r="69" spans="2:6">
      <c r="B69" s="244">
        <v>3835</v>
      </c>
      <c r="C69" s="241" t="s">
        <v>398</v>
      </c>
      <c r="D69" s="240">
        <v>0</v>
      </c>
      <c r="E69" s="240">
        <v>0</v>
      </c>
      <c r="F69" s="240">
        <v>0</v>
      </c>
    </row>
    <row r="70" spans="2:6" ht="25.5">
      <c r="B70" s="237" t="s">
        <v>297</v>
      </c>
      <c r="C70" s="237" t="s">
        <v>298</v>
      </c>
      <c r="D70" s="238">
        <f t="shared" ref="D70:F70" si="21">D71+D77+D99+D102+D105</f>
        <v>1117000</v>
      </c>
      <c r="E70" s="238">
        <f t="shared" si="21"/>
        <v>2820000</v>
      </c>
      <c r="F70" s="238">
        <f t="shared" si="21"/>
        <v>2780000</v>
      </c>
    </row>
    <row r="71" spans="2:6" ht="25.5">
      <c r="B71" s="237" t="s">
        <v>299</v>
      </c>
      <c r="C71" s="237" t="s">
        <v>300</v>
      </c>
      <c r="D71" s="240">
        <f t="shared" ref="D71:F71" si="22">D72+D74</f>
        <v>0</v>
      </c>
      <c r="E71" s="240">
        <f t="shared" si="22"/>
        <v>0</v>
      </c>
      <c r="F71" s="240">
        <f t="shared" si="22"/>
        <v>0</v>
      </c>
    </row>
    <row r="72" spans="2:6" ht="24">
      <c r="B72" s="239" t="s">
        <v>301</v>
      </c>
      <c r="C72" s="239" t="s">
        <v>302</v>
      </c>
      <c r="D72" s="242">
        <f t="shared" ref="D72:F72" si="23">D73</f>
        <v>0</v>
      </c>
      <c r="E72" s="242">
        <f t="shared" si="23"/>
        <v>0</v>
      </c>
      <c r="F72" s="242">
        <f t="shared" si="23"/>
        <v>0</v>
      </c>
    </row>
    <row r="73" spans="2:6">
      <c r="B73" s="241" t="s">
        <v>303</v>
      </c>
      <c r="C73" s="241" t="s">
        <v>186</v>
      </c>
      <c r="D73" s="242"/>
      <c r="E73" s="242"/>
      <c r="F73" s="242"/>
    </row>
    <row r="74" spans="2:6">
      <c r="B74" s="239" t="s">
        <v>304</v>
      </c>
      <c r="C74" s="239" t="s">
        <v>305</v>
      </c>
      <c r="D74" s="242">
        <f t="shared" ref="D74:F74" si="24">D75+D76</f>
        <v>0</v>
      </c>
      <c r="E74" s="242">
        <f t="shared" si="24"/>
        <v>0</v>
      </c>
      <c r="F74" s="242">
        <f t="shared" si="24"/>
        <v>0</v>
      </c>
    </row>
    <row r="75" spans="2:6">
      <c r="B75" s="241" t="s">
        <v>306</v>
      </c>
      <c r="C75" s="241" t="s">
        <v>76</v>
      </c>
      <c r="D75" s="242">
        <v>0</v>
      </c>
      <c r="E75" s="242">
        <v>0</v>
      </c>
      <c r="F75" s="242">
        <v>0</v>
      </c>
    </row>
    <row r="76" spans="2:6">
      <c r="B76" s="241" t="s">
        <v>307</v>
      </c>
      <c r="C76" s="241" t="s">
        <v>308</v>
      </c>
      <c r="D76" s="242"/>
      <c r="E76" s="242"/>
      <c r="F76" s="242"/>
    </row>
    <row r="77" spans="2:6" ht="25.5">
      <c r="B77" s="237" t="s">
        <v>309</v>
      </c>
      <c r="C77" s="237" t="s">
        <v>310</v>
      </c>
      <c r="D77" s="240">
        <f t="shared" ref="D77:F77" si="25">D78+D80+D88+D90+D93+D95</f>
        <v>1117000</v>
      </c>
      <c r="E77" s="240">
        <f t="shared" si="25"/>
        <v>2820000</v>
      </c>
      <c r="F77" s="240">
        <f t="shared" si="25"/>
        <v>2780000</v>
      </c>
    </row>
    <row r="78" spans="2:6">
      <c r="B78" s="239" t="s">
        <v>311</v>
      </c>
      <c r="C78" s="239" t="s">
        <v>312</v>
      </c>
      <c r="D78" s="242">
        <f t="shared" ref="D78:F78" si="26">D79</f>
        <v>0</v>
      </c>
      <c r="E78" s="242">
        <f t="shared" si="26"/>
        <v>0</v>
      </c>
      <c r="F78" s="242">
        <f t="shared" si="26"/>
        <v>0</v>
      </c>
    </row>
    <row r="79" spans="2:6">
      <c r="B79" s="241" t="s">
        <v>313</v>
      </c>
      <c r="C79" s="241" t="s">
        <v>192</v>
      </c>
      <c r="D79" s="464">
        <v>0</v>
      </c>
      <c r="E79" s="240"/>
      <c r="F79" s="240"/>
    </row>
    <row r="80" spans="2:6">
      <c r="B80" s="239" t="s">
        <v>314</v>
      </c>
      <c r="C80" s="239" t="s">
        <v>315</v>
      </c>
      <c r="D80" s="80">
        <f t="shared" ref="D80:F80" si="27">D81+D82+D83+D84+D85+D86+D87</f>
        <v>97000</v>
      </c>
      <c r="E80" s="80">
        <f t="shared" si="27"/>
        <v>780000</v>
      </c>
      <c r="F80" s="80">
        <f t="shared" si="27"/>
        <v>820000</v>
      </c>
    </row>
    <row r="81" spans="2:6">
      <c r="B81" s="241" t="s">
        <v>316</v>
      </c>
      <c r="C81" s="386" t="s">
        <v>77</v>
      </c>
      <c r="D81" s="466">
        <v>83000</v>
      </c>
      <c r="E81" s="82">
        <v>60000</v>
      </c>
      <c r="F81" s="82">
        <v>70000</v>
      </c>
    </row>
    <row r="82" spans="2:6">
      <c r="B82" s="241" t="s">
        <v>317</v>
      </c>
      <c r="C82" s="241" t="s">
        <v>78</v>
      </c>
      <c r="D82" s="464">
        <v>6000</v>
      </c>
      <c r="E82" s="242">
        <v>0</v>
      </c>
      <c r="F82" s="242"/>
    </row>
    <row r="83" spans="2:6">
      <c r="B83" s="241" t="s">
        <v>318</v>
      </c>
      <c r="C83" s="241" t="s">
        <v>79</v>
      </c>
      <c r="D83" s="464">
        <v>8000</v>
      </c>
      <c r="E83" s="242">
        <v>10000</v>
      </c>
      <c r="F83" s="242">
        <v>10000</v>
      </c>
    </row>
    <row r="84" spans="2:6">
      <c r="B84" s="241" t="s">
        <v>319</v>
      </c>
      <c r="C84" s="241" t="s">
        <v>80</v>
      </c>
      <c r="D84" s="464">
        <v>0</v>
      </c>
      <c r="E84" s="242">
        <v>710000</v>
      </c>
      <c r="F84" s="242">
        <v>740000</v>
      </c>
    </row>
    <row r="85" spans="2:6">
      <c r="B85" s="241" t="s">
        <v>320</v>
      </c>
      <c r="C85" s="241" t="s">
        <v>81</v>
      </c>
      <c r="D85" s="242">
        <v>0</v>
      </c>
      <c r="E85" s="242"/>
      <c r="F85" s="242"/>
    </row>
    <row r="86" spans="2:6">
      <c r="B86" s="241" t="s">
        <v>321</v>
      </c>
      <c r="C86" s="241" t="s">
        <v>322</v>
      </c>
      <c r="D86" s="240"/>
      <c r="E86" s="240"/>
      <c r="F86" s="240"/>
    </row>
    <row r="87" spans="2:6">
      <c r="B87" s="241" t="s">
        <v>323</v>
      </c>
      <c r="C87" s="241" t="s">
        <v>82</v>
      </c>
      <c r="D87" s="464">
        <v>0</v>
      </c>
      <c r="E87" s="242"/>
      <c r="F87" s="242"/>
    </row>
    <row r="88" spans="2:6">
      <c r="B88" s="239" t="s">
        <v>324</v>
      </c>
      <c r="C88" s="239" t="s">
        <v>83</v>
      </c>
      <c r="D88" s="242">
        <f t="shared" ref="D88:F88" si="28">D89</f>
        <v>1020000</v>
      </c>
      <c r="E88" s="242">
        <f t="shared" si="28"/>
        <v>2040000</v>
      </c>
      <c r="F88" s="242">
        <f t="shared" si="28"/>
        <v>1960000</v>
      </c>
    </row>
    <row r="89" spans="2:6">
      <c r="B89" s="241" t="s">
        <v>325</v>
      </c>
      <c r="C89" s="241" t="s">
        <v>89</v>
      </c>
      <c r="D89" s="464">
        <v>1020000</v>
      </c>
      <c r="E89" s="242">
        <v>2040000</v>
      </c>
      <c r="F89" s="242">
        <v>1960000</v>
      </c>
    </row>
    <row r="90" spans="2:6" ht="24">
      <c r="B90" s="239" t="s">
        <v>326</v>
      </c>
      <c r="C90" s="239" t="s">
        <v>327</v>
      </c>
      <c r="D90" s="238">
        <f t="shared" ref="D90:F90" si="29">D91+D92</f>
        <v>0</v>
      </c>
      <c r="E90" s="238">
        <f t="shared" si="29"/>
        <v>0</v>
      </c>
      <c r="F90" s="238">
        <f t="shared" si="29"/>
        <v>0</v>
      </c>
    </row>
    <row r="91" spans="2:6" ht="22.5">
      <c r="B91" s="241" t="s">
        <v>328</v>
      </c>
      <c r="C91" s="241" t="s">
        <v>329</v>
      </c>
      <c r="D91" s="240"/>
      <c r="E91" s="240"/>
      <c r="F91" s="240"/>
    </row>
    <row r="92" spans="2:6">
      <c r="B92" s="241" t="s">
        <v>330</v>
      </c>
      <c r="C92" s="241" t="s">
        <v>331</v>
      </c>
      <c r="D92" s="242"/>
      <c r="E92" s="242"/>
      <c r="F92" s="242"/>
    </row>
    <row r="93" spans="2:6">
      <c r="B93" s="239">
        <v>425</v>
      </c>
      <c r="C93" s="239" t="s">
        <v>332</v>
      </c>
      <c r="D93" s="238">
        <f t="shared" ref="D93:F93" si="30">D94</f>
        <v>0</v>
      </c>
      <c r="E93" s="238">
        <f t="shared" si="30"/>
        <v>0</v>
      </c>
      <c r="F93" s="238">
        <f t="shared" si="30"/>
        <v>0</v>
      </c>
    </row>
    <row r="94" spans="2:6">
      <c r="B94" s="241" t="s">
        <v>333</v>
      </c>
      <c r="C94" s="241" t="s">
        <v>334</v>
      </c>
      <c r="D94" s="240">
        <v>0</v>
      </c>
      <c r="E94" s="240">
        <v>0</v>
      </c>
      <c r="F94" s="240">
        <v>0</v>
      </c>
    </row>
    <row r="95" spans="2:6">
      <c r="B95" s="239" t="s">
        <v>335</v>
      </c>
      <c r="C95" s="239" t="s">
        <v>336</v>
      </c>
      <c r="D95" s="238">
        <f t="shared" ref="D95:F95" si="31">D96+D97+D98</f>
        <v>0</v>
      </c>
      <c r="E95" s="238">
        <f t="shared" si="31"/>
        <v>0</v>
      </c>
      <c r="F95" s="238">
        <f t="shared" si="31"/>
        <v>0</v>
      </c>
    </row>
    <row r="96" spans="2:6">
      <c r="B96" s="241" t="s">
        <v>337</v>
      </c>
      <c r="C96" s="241" t="s">
        <v>338</v>
      </c>
      <c r="D96" s="238"/>
      <c r="E96" s="238"/>
      <c r="F96" s="238"/>
    </row>
    <row r="97" spans="2:6">
      <c r="B97" s="241" t="s">
        <v>339</v>
      </c>
      <c r="C97" s="241" t="s">
        <v>340</v>
      </c>
      <c r="D97" s="240"/>
      <c r="E97" s="240"/>
      <c r="F97" s="240"/>
    </row>
    <row r="98" spans="2:6">
      <c r="B98" s="241" t="s">
        <v>341</v>
      </c>
      <c r="C98" s="241" t="s">
        <v>342</v>
      </c>
      <c r="D98" s="242"/>
      <c r="E98" s="242"/>
      <c r="F98" s="242"/>
    </row>
    <row r="99" spans="2:6" ht="38.25">
      <c r="B99" s="237" t="s">
        <v>343</v>
      </c>
      <c r="C99" s="237" t="s">
        <v>344</v>
      </c>
      <c r="D99" s="238">
        <f t="shared" ref="D99:F99" si="32">D100+D102</f>
        <v>0</v>
      </c>
      <c r="E99" s="238">
        <f t="shared" si="32"/>
        <v>0</v>
      </c>
      <c r="F99" s="238">
        <f t="shared" si="32"/>
        <v>0</v>
      </c>
    </row>
    <row r="100" spans="2:6" ht="24">
      <c r="B100" s="239" t="s">
        <v>345</v>
      </c>
      <c r="C100" s="239" t="s">
        <v>346</v>
      </c>
      <c r="D100" s="242"/>
      <c r="E100" s="242"/>
      <c r="F100" s="242"/>
    </row>
    <row r="101" spans="2:6" ht="22.5">
      <c r="B101" s="241" t="s">
        <v>347</v>
      </c>
      <c r="C101" s="241" t="s">
        <v>348</v>
      </c>
      <c r="D101" s="240">
        <v>0</v>
      </c>
      <c r="E101" s="240">
        <v>0</v>
      </c>
      <c r="F101" s="240">
        <v>0</v>
      </c>
    </row>
    <row r="102" spans="2:6" ht="25.5">
      <c r="B102" s="237" t="s">
        <v>349</v>
      </c>
      <c r="C102" s="237" t="s">
        <v>350</v>
      </c>
      <c r="D102" s="238">
        <f t="shared" ref="D102:F103" si="33">D103</f>
        <v>0</v>
      </c>
      <c r="E102" s="238">
        <f t="shared" si="33"/>
        <v>0</v>
      </c>
      <c r="F102" s="238">
        <f t="shared" si="33"/>
        <v>0</v>
      </c>
    </row>
    <row r="103" spans="2:6">
      <c r="B103" s="239" t="s">
        <v>351</v>
      </c>
      <c r="C103" s="239" t="s">
        <v>352</v>
      </c>
      <c r="D103" s="240">
        <f t="shared" si="33"/>
        <v>0</v>
      </c>
      <c r="E103" s="240">
        <f t="shared" si="33"/>
        <v>0</v>
      </c>
      <c r="F103" s="240">
        <f t="shared" si="33"/>
        <v>0</v>
      </c>
    </row>
    <row r="104" spans="2:6">
      <c r="B104" s="241" t="s">
        <v>353</v>
      </c>
      <c r="C104" s="241" t="s">
        <v>352</v>
      </c>
      <c r="D104" s="240"/>
      <c r="E104" s="240"/>
      <c r="F104" s="240"/>
    </row>
    <row r="105" spans="2:6" ht="25.5">
      <c r="B105" s="237" t="s">
        <v>354</v>
      </c>
      <c r="C105" s="237" t="s">
        <v>355</v>
      </c>
      <c r="D105" s="240">
        <f t="shared" ref="D105:F105" si="34">D106+D108+D110</f>
        <v>0</v>
      </c>
      <c r="E105" s="240">
        <f t="shared" si="34"/>
        <v>0</v>
      </c>
      <c r="F105" s="240">
        <f t="shared" si="34"/>
        <v>0</v>
      </c>
    </row>
    <row r="106" spans="2:6" ht="24">
      <c r="B106" s="239" t="s">
        <v>356</v>
      </c>
      <c r="C106" s="239" t="s">
        <v>357</v>
      </c>
      <c r="D106" s="240">
        <f t="shared" ref="D106:F106" si="35">D107</f>
        <v>0</v>
      </c>
      <c r="E106" s="240">
        <f t="shared" si="35"/>
        <v>0</v>
      </c>
      <c r="F106" s="240">
        <f t="shared" si="35"/>
        <v>0</v>
      </c>
    </row>
    <row r="107" spans="2:6">
      <c r="B107" s="241" t="s">
        <v>358</v>
      </c>
      <c r="C107" s="241" t="s">
        <v>357</v>
      </c>
      <c r="D107" s="240"/>
      <c r="E107" s="240"/>
      <c r="F107" s="240"/>
    </row>
    <row r="108" spans="2:6" ht="24">
      <c r="B108" s="239">
        <v>452</v>
      </c>
      <c r="C108" s="239" t="s">
        <v>359</v>
      </c>
      <c r="D108" s="240">
        <f t="shared" ref="D108:F108" si="36">D109</f>
        <v>0</v>
      </c>
      <c r="E108" s="240">
        <f t="shared" si="36"/>
        <v>0</v>
      </c>
      <c r="F108" s="240">
        <f t="shared" si="36"/>
        <v>0</v>
      </c>
    </row>
    <row r="109" spans="2:6">
      <c r="B109" s="241" t="s">
        <v>360</v>
      </c>
      <c r="C109" s="241" t="s">
        <v>359</v>
      </c>
      <c r="D109" s="240"/>
      <c r="E109" s="240"/>
      <c r="F109" s="240"/>
    </row>
    <row r="110" spans="2:6">
      <c r="B110" s="239">
        <v>453</v>
      </c>
      <c r="C110" s="239" t="s">
        <v>397</v>
      </c>
      <c r="D110" s="240">
        <f t="shared" ref="D110:F110" si="37">D111</f>
        <v>0</v>
      </c>
      <c r="E110" s="240">
        <f t="shared" si="37"/>
        <v>0</v>
      </c>
      <c r="F110" s="240">
        <f t="shared" si="37"/>
        <v>0</v>
      </c>
    </row>
    <row r="111" spans="2:6">
      <c r="B111" s="241">
        <v>4531</v>
      </c>
      <c r="C111" s="241" t="s">
        <v>397</v>
      </c>
      <c r="D111" s="240"/>
      <c r="E111" s="240"/>
      <c r="F111" s="240"/>
    </row>
    <row r="112" spans="2:6" ht="25.5">
      <c r="B112" s="237" t="s">
        <v>361</v>
      </c>
      <c r="C112" s="237" t="s">
        <v>362</v>
      </c>
      <c r="D112" s="240">
        <f t="shared" ref="D112:F112" si="38">D113+D116</f>
        <v>0</v>
      </c>
      <c r="E112" s="240">
        <f t="shared" si="38"/>
        <v>0</v>
      </c>
      <c r="F112" s="240">
        <f t="shared" si="38"/>
        <v>0</v>
      </c>
    </row>
    <row r="113" spans="2:6" ht="25.5">
      <c r="B113" s="237" t="s">
        <v>363</v>
      </c>
      <c r="C113" s="237" t="s">
        <v>364</v>
      </c>
      <c r="D113" s="240">
        <f t="shared" ref="D113:F114" si="39">D114</f>
        <v>0</v>
      </c>
      <c r="E113" s="240">
        <f t="shared" si="39"/>
        <v>0</v>
      </c>
      <c r="F113" s="240">
        <f t="shared" si="39"/>
        <v>0</v>
      </c>
    </row>
    <row r="114" spans="2:6" ht="24">
      <c r="B114" s="239" t="s">
        <v>365</v>
      </c>
      <c r="C114" s="239" t="s">
        <v>366</v>
      </c>
      <c r="D114" s="240">
        <f t="shared" si="39"/>
        <v>0</v>
      </c>
      <c r="E114" s="240">
        <f t="shared" si="39"/>
        <v>0</v>
      </c>
      <c r="F114" s="240">
        <f t="shared" si="39"/>
        <v>0</v>
      </c>
    </row>
    <row r="115" spans="2:6" ht="22.5">
      <c r="B115" s="241" t="s">
        <v>367</v>
      </c>
      <c r="C115" s="241" t="s">
        <v>366</v>
      </c>
      <c r="D115" s="240"/>
      <c r="E115" s="240"/>
      <c r="F115" s="240"/>
    </row>
    <row r="116" spans="2:6" ht="25.5">
      <c r="B116" s="237" t="s">
        <v>368</v>
      </c>
      <c r="C116" s="237" t="s">
        <v>369</v>
      </c>
      <c r="D116" s="240">
        <f t="shared" ref="D116:F117" si="40">D117</f>
        <v>0</v>
      </c>
      <c r="E116" s="240">
        <f t="shared" si="40"/>
        <v>0</v>
      </c>
      <c r="F116" s="240">
        <f t="shared" si="40"/>
        <v>0</v>
      </c>
    </row>
    <row r="117" spans="2:6" ht="48">
      <c r="B117" s="239" t="s">
        <v>370</v>
      </c>
      <c r="C117" s="239" t="s">
        <v>371</v>
      </c>
      <c r="D117" s="240">
        <f t="shared" si="40"/>
        <v>0</v>
      </c>
      <c r="E117" s="240">
        <f t="shared" si="40"/>
        <v>0</v>
      </c>
      <c r="F117" s="240">
        <f t="shared" si="40"/>
        <v>0</v>
      </c>
    </row>
    <row r="118" spans="2:6" ht="22.5">
      <c r="B118" s="241" t="s">
        <v>372</v>
      </c>
      <c r="C118" s="241" t="s">
        <v>373</v>
      </c>
      <c r="D118" s="240"/>
      <c r="E118" s="240"/>
      <c r="F118" s="240"/>
    </row>
    <row r="119" spans="2:6">
      <c r="D119" s="246">
        <f t="shared" ref="D119:F119" si="41">D3+D70</f>
        <v>59261621</v>
      </c>
      <c r="E119" s="246">
        <f t="shared" si="41"/>
        <v>61180969</v>
      </c>
      <c r="F119" s="246">
        <f t="shared" si="41"/>
        <v>61414476</v>
      </c>
    </row>
  </sheetData>
  <mergeCells count="1">
    <mergeCell ref="C1:E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0"/>
  <sheetViews>
    <sheetView topLeftCell="B1" zoomScaleNormal="100" workbookViewId="0">
      <selection activeCell="L11" sqref="L11"/>
    </sheetView>
  </sheetViews>
  <sheetFormatPr defaultRowHeight="12.75"/>
  <cols>
    <col min="2" max="2" width="8.42578125" customWidth="1"/>
    <col min="3" max="3" width="49.140625" customWidth="1"/>
    <col min="4" max="4" width="13.140625" customWidth="1"/>
    <col min="5" max="5" width="12.85546875" customWidth="1"/>
    <col min="6" max="6" width="12.5703125" customWidth="1"/>
  </cols>
  <sheetData>
    <row r="1" spans="1:6" ht="13.5" thickBot="1">
      <c r="C1" s="606"/>
      <c r="D1" s="606"/>
      <c r="E1" s="606"/>
      <c r="F1" s="606"/>
    </row>
    <row r="2" spans="1:6" ht="47.1" customHeight="1" thickBot="1">
      <c r="A2" s="34" t="s">
        <v>107</v>
      </c>
      <c r="B2" s="35" t="s">
        <v>108</v>
      </c>
      <c r="C2" s="36" t="s">
        <v>15</v>
      </c>
      <c r="D2" s="37" t="s">
        <v>109</v>
      </c>
      <c r="E2" s="37" t="s">
        <v>110</v>
      </c>
      <c r="F2" s="37" t="s">
        <v>111</v>
      </c>
    </row>
    <row r="3" spans="1:6" s="41" customFormat="1">
      <c r="A3" s="38">
        <f t="shared" ref="A3:A16" si="0">LEN(B3)</f>
        <v>1</v>
      </c>
      <c r="B3" s="86">
        <v>6</v>
      </c>
      <c r="C3" s="39" t="s">
        <v>112</v>
      </c>
      <c r="D3" s="40">
        <f>D4+D41+D59+D65+D74+D85</f>
        <v>48761430.899999999</v>
      </c>
      <c r="E3" s="40">
        <f>E4+E41+E59+E65+E74+E85</f>
        <v>52474530.899999999</v>
      </c>
      <c r="F3" s="40">
        <f>F4+F41+F59+F65+F74+F85</f>
        <v>52474530.899999999</v>
      </c>
    </row>
    <row r="4" spans="1:6" s="43" customFormat="1" ht="25.5">
      <c r="A4" s="42">
        <f t="shared" si="0"/>
        <v>2</v>
      </c>
      <c r="B4" s="87">
        <v>63</v>
      </c>
      <c r="C4" s="39" t="s">
        <v>113</v>
      </c>
      <c r="D4" s="40">
        <f>D5+D8+D11+D14+D21+D32</f>
        <v>293966</v>
      </c>
      <c r="E4" s="40">
        <f t="shared" ref="E4:F4" si="1">E5+E8+E11+E14+E21+E32</f>
        <v>293966</v>
      </c>
      <c r="F4" s="40">
        <f t="shared" si="1"/>
        <v>293966</v>
      </c>
    </row>
    <row r="5" spans="1:6">
      <c r="A5" s="42">
        <f t="shared" si="0"/>
        <v>3</v>
      </c>
      <c r="B5" s="87">
        <v>631</v>
      </c>
      <c r="C5" s="44" t="s">
        <v>114</v>
      </c>
      <c r="D5" s="45">
        <f t="shared" ref="D5:F6" si="2">D6</f>
        <v>0</v>
      </c>
      <c r="E5" s="45">
        <f t="shared" si="2"/>
        <v>0</v>
      </c>
      <c r="F5" s="45">
        <f t="shared" si="2"/>
        <v>0</v>
      </c>
    </row>
    <row r="6" spans="1:6" s="48" customFormat="1">
      <c r="A6" s="34">
        <f t="shared" si="0"/>
        <v>4</v>
      </c>
      <c r="B6" s="88">
        <v>6311</v>
      </c>
      <c r="C6" s="46" t="s">
        <v>115</v>
      </c>
      <c r="D6" s="47">
        <f t="shared" si="2"/>
        <v>0</v>
      </c>
      <c r="E6" s="47">
        <f t="shared" si="2"/>
        <v>0</v>
      </c>
      <c r="F6" s="47">
        <f t="shared" si="2"/>
        <v>0</v>
      </c>
    </row>
    <row r="7" spans="1:6" s="52" customFormat="1">
      <c r="A7" s="49">
        <f t="shared" si="0"/>
        <v>5</v>
      </c>
      <c r="B7" s="89">
        <v>63111</v>
      </c>
      <c r="C7" s="50" t="s">
        <v>116</v>
      </c>
      <c r="D7" s="51"/>
      <c r="E7" s="51"/>
      <c r="F7" s="51"/>
    </row>
    <row r="8" spans="1:6" s="43" customFormat="1" ht="24">
      <c r="A8" s="42">
        <f t="shared" si="0"/>
        <v>3</v>
      </c>
      <c r="B8" s="87">
        <v>632</v>
      </c>
      <c r="C8" s="44" t="s">
        <v>117</v>
      </c>
      <c r="D8" s="45">
        <f>D9</f>
        <v>0</v>
      </c>
      <c r="E8" s="45">
        <f>E9</f>
        <v>0</v>
      </c>
      <c r="F8" s="45">
        <f>F9</f>
        <v>0</v>
      </c>
    </row>
    <row r="9" spans="1:6" s="48" customFormat="1">
      <c r="A9" s="34">
        <f t="shared" si="0"/>
        <v>4</v>
      </c>
      <c r="B9" s="88">
        <v>6321</v>
      </c>
      <c r="C9" s="46" t="s">
        <v>118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48" customFormat="1">
      <c r="A10" s="34"/>
      <c r="B10" s="89">
        <v>63211</v>
      </c>
      <c r="C10" s="50" t="s">
        <v>118</v>
      </c>
      <c r="D10" s="51"/>
      <c r="E10" s="51"/>
      <c r="F10" s="51"/>
    </row>
    <row r="11" spans="1:6" s="48" customFormat="1">
      <c r="A11" s="34"/>
      <c r="B11" s="87">
        <v>634</v>
      </c>
      <c r="C11" s="44" t="s">
        <v>377</v>
      </c>
      <c r="D11" s="45">
        <f>D12</f>
        <v>23966</v>
      </c>
      <c r="E11" s="45">
        <f>E12</f>
        <v>23966</v>
      </c>
      <c r="F11" s="45">
        <f>F12</f>
        <v>23966</v>
      </c>
    </row>
    <row r="12" spans="1:6" s="52" customFormat="1">
      <c r="A12" s="49">
        <f t="shared" si="0"/>
        <v>4</v>
      </c>
      <c r="B12" s="88">
        <v>6341</v>
      </c>
      <c r="C12" s="46" t="s">
        <v>375</v>
      </c>
      <c r="D12" s="47">
        <f>SUM(D13)</f>
        <v>23966</v>
      </c>
      <c r="E12" s="47">
        <f t="shared" ref="E12:F12" si="4">SUM(E13)</f>
        <v>23966</v>
      </c>
      <c r="F12" s="47">
        <f t="shared" si="4"/>
        <v>23966</v>
      </c>
    </row>
    <row r="13" spans="1:6" s="52" customFormat="1">
      <c r="A13" s="49"/>
      <c r="B13" s="89">
        <v>63414</v>
      </c>
      <c r="C13" s="46" t="s">
        <v>376</v>
      </c>
      <c r="D13" s="51">
        <v>23966</v>
      </c>
      <c r="E13" s="51">
        <v>23966</v>
      </c>
      <c r="F13" s="51">
        <v>23966</v>
      </c>
    </row>
    <row r="14" spans="1:6" s="43" customFormat="1" ht="24">
      <c r="A14" s="42">
        <f t="shared" si="0"/>
        <v>3</v>
      </c>
      <c r="B14" s="87">
        <v>636</v>
      </c>
      <c r="C14" s="44" t="s">
        <v>119</v>
      </c>
      <c r="D14" s="45">
        <f>D15+D18</f>
        <v>270000</v>
      </c>
      <c r="E14" s="45">
        <f>E15+E18</f>
        <v>270000</v>
      </c>
      <c r="F14" s="45">
        <f>F15+F18</f>
        <v>270000</v>
      </c>
    </row>
    <row r="15" spans="1:6" s="48" customFormat="1" ht="25.5">
      <c r="A15" s="34">
        <f t="shared" si="0"/>
        <v>4</v>
      </c>
      <c r="B15" s="88">
        <v>6361</v>
      </c>
      <c r="C15" s="46" t="s">
        <v>120</v>
      </c>
      <c r="D15" s="47">
        <f>D16+D17</f>
        <v>270000</v>
      </c>
      <c r="E15" s="47">
        <f>E16+E17</f>
        <v>270000</v>
      </c>
      <c r="F15" s="47">
        <f>F16+F17</f>
        <v>270000</v>
      </c>
    </row>
    <row r="16" spans="1:6" s="52" customFormat="1" ht="24">
      <c r="A16" s="49">
        <f t="shared" si="0"/>
        <v>5</v>
      </c>
      <c r="B16" s="89">
        <v>63612</v>
      </c>
      <c r="C16" s="50" t="s">
        <v>121</v>
      </c>
      <c r="D16" s="51"/>
      <c r="E16" s="51"/>
      <c r="F16" s="51"/>
    </row>
    <row r="17" spans="1:6" s="52" customFormat="1" ht="24">
      <c r="A17" s="49"/>
      <c r="B17" s="89">
        <v>63613</v>
      </c>
      <c r="C17" s="50" t="s">
        <v>122</v>
      </c>
      <c r="D17" s="51">
        <v>270000</v>
      </c>
      <c r="E17" s="51">
        <v>270000</v>
      </c>
      <c r="F17" s="51">
        <v>270000</v>
      </c>
    </row>
    <row r="18" spans="1:6" s="48" customFormat="1" ht="25.5">
      <c r="A18" s="34">
        <f t="shared" ref="A18:A81" si="5">LEN(B18)</f>
        <v>4</v>
      </c>
      <c r="B18" s="88">
        <v>6362</v>
      </c>
      <c r="C18" s="46" t="s">
        <v>123</v>
      </c>
      <c r="D18" s="47">
        <f>D19+D20</f>
        <v>0</v>
      </c>
      <c r="E18" s="47">
        <f>E19+E20</f>
        <v>0</v>
      </c>
      <c r="F18" s="47">
        <f>F19+F20</f>
        <v>0</v>
      </c>
    </row>
    <row r="19" spans="1:6" s="52" customFormat="1" ht="24">
      <c r="A19" s="49">
        <f t="shared" si="5"/>
        <v>5</v>
      </c>
      <c r="B19" s="89">
        <v>63622</v>
      </c>
      <c r="C19" s="50" t="s">
        <v>124</v>
      </c>
      <c r="D19" s="51"/>
      <c r="E19" s="51"/>
      <c r="F19" s="51"/>
    </row>
    <row r="20" spans="1:6" s="52" customFormat="1" ht="24">
      <c r="A20" s="49">
        <f t="shared" si="5"/>
        <v>5</v>
      </c>
      <c r="B20" s="89">
        <v>63623</v>
      </c>
      <c r="C20" s="50" t="s">
        <v>125</v>
      </c>
      <c r="D20" s="51"/>
      <c r="E20" s="51"/>
      <c r="F20" s="51"/>
    </row>
    <row r="21" spans="1:6">
      <c r="A21" s="49">
        <f t="shared" si="5"/>
        <v>3</v>
      </c>
      <c r="B21" s="87">
        <v>638</v>
      </c>
      <c r="C21" s="44" t="s">
        <v>126</v>
      </c>
      <c r="D21" s="45">
        <f>D22+D27</f>
        <v>0</v>
      </c>
      <c r="E21" s="45">
        <f>E22+E27</f>
        <v>0</v>
      </c>
      <c r="F21" s="45">
        <f>F22+F27</f>
        <v>0</v>
      </c>
    </row>
    <row r="22" spans="1:6">
      <c r="A22" s="34">
        <f t="shared" si="5"/>
        <v>4</v>
      </c>
      <c r="B22" s="88">
        <v>6381</v>
      </c>
      <c r="C22" s="46" t="s">
        <v>127</v>
      </c>
      <c r="D22" s="47">
        <f>D23+D24+D25+D26</f>
        <v>0</v>
      </c>
      <c r="E22" s="47">
        <f>E23+E24+E25+E26</f>
        <v>0</v>
      </c>
      <c r="F22" s="47">
        <f>F23+F24+F25+F26</f>
        <v>0</v>
      </c>
    </row>
    <row r="23" spans="1:6" ht="24">
      <c r="A23" s="49">
        <f t="shared" si="5"/>
        <v>5</v>
      </c>
      <c r="B23" s="89">
        <v>63811</v>
      </c>
      <c r="C23" s="50" t="s">
        <v>128</v>
      </c>
      <c r="D23" s="51"/>
      <c r="E23" s="51"/>
      <c r="F23" s="51"/>
    </row>
    <row r="24" spans="1:6" ht="24">
      <c r="A24" s="49">
        <f t="shared" si="5"/>
        <v>5</v>
      </c>
      <c r="B24" s="89">
        <v>63812</v>
      </c>
      <c r="C24" s="50" t="s">
        <v>129</v>
      </c>
      <c r="D24" s="51"/>
      <c r="E24" s="51"/>
      <c r="F24" s="51"/>
    </row>
    <row r="25" spans="1:6" ht="24">
      <c r="A25" s="49">
        <f t="shared" si="5"/>
        <v>5</v>
      </c>
      <c r="B25" s="89" t="s">
        <v>130</v>
      </c>
      <c r="C25" s="50" t="s">
        <v>131</v>
      </c>
      <c r="D25" s="51"/>
      <c r="E25" s="51"/>
      <c r="F25" s="51"/>
    </row>
    <row r="26" spans="1:6" ht="24">
      <c r="A26" s="49">
        <f t="shared" si="5"/>
        <v>5</v>
      </c>
      <c r="B26" s="89" t="s">
        <v>132</v>
      </c>
      <c r="C26" s="50" t="s">
        <v>133</v>
      </c>
      <c r="D26" s="51"/>
      <c r="E26" s="51"/>
      <c r="F26" s="51"/>
    </row>
    <row r="27" spans="1:6">
      <c r="A27" s="49">
        <f t="shared" si="5"/>
        <v>4</v>
      </c>
      <c r="B27" s="88">
        <v>6382</v>
      </c>
      <c r="C27" s="46" t="s">
        <v>134</v>
      </c>
      <c r="D27" s="47">
        <f>D28+D29+D30+D31</f>
        <v>0</v>
      </c>
      <c r="E27" s="47">
        <f>E28+E29+E30+E31</f>
        <v>0</v>
      </c>
      <c r="F27" s="47">
        <f>F28+F29+F30+F31</f>
        <v>0</v>
      </c>
    </row>
    <row r="28" spans="1:6" ht="24">
      <c r="A28" s="49">
        <f t="shared" si="5"/>
        <v>5</v>
      </c>
      <c r="B28" s="89">
        <v>63821</v>
      </c>
      <c r="C28" s="50" t="s">
        <v>135</v>
      </c>
      <c r="D28" s="51"/>
      <c r="E28" s="51"/>
      <c r="F28" s="51"/>
    </row>
    <row r="29" spans="1:6" ht="24">
      <c r="A29" s="49">
        <f t="shared" si="5"/>
        <v>5</v>
      </c>
      <c r="B29" s="89">
        <v>63822</v>
      </c>
      <c r="C29" s="50" t="s">
        <v>136</v>
      </c>
      <c r="D29" s="51"/>
      <c r="E29" s="51"/>
      <c r="F29" s="51"/>
    </row>
    <row r="30" spans="1:6" ht="24">
      <c r="A30" s="49">
        <f t="shared" si="5"/>
        <v>5</v>
      </c>
      <c r="B30" s="89" t="s">
        <v>137</v>
      </c>
      <c r="C30" s="50" t="s">
        <v>138</v>
      </c>
      <c r="D30" s="51"/>
      <c r="E30" s="51"/>
      <c r="F30" s="51"/>
    </row>
    <row r="31" spans="1:6" ht="24">
      <c r="A31" s="49">
        <f t="shared" si="5"/>
        <v>5</v>
      </c>
      <c r="B31" s="89" t="s">
        <v>139</v>
      </c>
      <c r="C31" s="50" t="s">
        <v>140</v>
      </c>
      <c r="D31" s="51"/>
      <c r="E31" s="51"/>
      <c r="F31" s="51"/>
    </row>
    <row r="32" spans="1:6">
      <c r="A32" s="49">
        <f t="shared" si="5"/>
        <v>3</v>
      </c>
      <c r="B32" s="87">
        <v>639</v>
      </c>
      <c r="C32" s="44" t="s">
        <v>141</v>
      </c>
      <c r="D32" s="45">
        <f>D33+D35+D37+D39</f>
        <v>0</v>
      </c>
      <c r="E32" s="45">
        <f>E33+E35+E37+E39</f>
        <v>0</v>
      </c>
      <c r="F32" s="45">
        <f>F33+F35+F37+F39</f>
        <v>0</v>
      </c>
    </row>
    <row r="33" spans="1:6" ht="24">
      <c r="A33" s="49">
        <f t="shared" si="5"/>
        <v>4</v>
      </c>
      <c r="B33" s="89">
        <v>6391</v>
      </c>
      <c r="C33" s="50" t="s">
        <v>142</v>
      </c>
      <c r="D33" s="47">
        <f>D34</f>
        <v>0</v>
      </c>
      <c r="E33" s="47">
        <f>E34</f>
        <v>0</v>
      </c>
      <c r="F33" s="47">
        <f>F34</f>
        <v>0</v>
      </c>
    </row>
    <row r="34" spans="1:6" ht="24">
      <c r="A34" s="49">
        <f t="shared" si="5"/>
        <v>5</v>
      </c>
      <c r="B34" s="89">
        <v>63911</v>
      </c>
      <c r="C34" s="50" t="s">
        <v>142</v>
      </c>
      <c r="D34" s="51"/>
      <c r="E34" s="51"/>
      <c r="F34" s="51"/>
    </row>
    <row r="35" spans="1:6" ht="24">
      <c r="A35" s="49">
        <f t="shared" si="5"/>
        <v>4</v>
      </c>
      <c r="B35" s="89">
        <v>3692</v>
      </c>
      <c r="C35" s="50" t="s">
        <v>143</v>
      </c>
      <c r="D35" s="47">
        <f>D36</f>
        <v>0</v>
      </c>
      <c r="E35" s="47">
        <f>E36</f>
        <v>0</v>
      </c>
      <c r="F35" s="47">
        <f>F36</f>
        <v>0</v>
      </c>
    </row>
    <row r="36" spans="1:6" ht="24">
      <c r="A36" s="49">
        <f t="shared" si="5"/>
        <v>5</v>
      </c>
      <c r="B36" s="89">
        <v>63921</v>
      </c>
      <c r="C36" s="50" t="s">
        <v>143</v>
      </c>
      <c r="D36" s="51"/>
      <c r="E36" s="51"/>
      <c r="F36" s="51"/>
    </row>
    <row r="37" spans="1:6" ht="24">
      <c r="A37" s="49">
        <f t="shared" si="5"/>
        <v>4</v>
      </c>
      <c r="B37" s="89">
        <v>6393</v>
      </c>
      <c r="C37" s="50" t="s">
        <v>144</v>
      </c>
      <c r="D37" s="47">
        <f>D38</f>
        <v>0</v>
      </c>
      <c r="E37" s="47">
        <f>E38</f>
        <v>0</v>
      </c>
      <c r="F37" s="47">
        <f>F38</f>
        <v>0</v>
      </c>
    </row>
    <row r="38" spans="1:6" ht="24">
      <c r="A38" s="49">
        <f t="shared" si="5"/>
        <v>5</v>
      </c>
      <c r="B38" s="89">
        <v>63931</v>
      </c>
      <c r="C38" s="50" t="s">
        <v>144</v>
      </c>
      <c r="D38" s="51"/>
      <c r="E38" s="51"/>
      <c r="F38" s="51"/>
    </row>
    <row r="39" spans="1:6" ht="25.5">
      <c r="A39" s="34">
        <f t="shared" si="5"/>
        <v>4</v>
      </c>
      <c r="B39" s="88">
        <v>6394</v>
      </c>
      <c r="C39" s="46" t="s">
        <v>145</v>
      </c>
      <c r="D39" s="47">
        <f>D40</f>
        <v>0</v>
      </c>
      <c r="E39" s="47">
        <f>E40</f>
        <v>0</v>
      </c>
      <c r="F39" s="47">
        <f>F40</f>
        <v>0</v>
      </c>
    </row>
    <row r="40" spans="1:6" ht="24">
      <c r="A40" s="49">
        <f t="shared" si="5"/>
        <v>5</v>
      </c>
      <c r="B40" s="89">
        <v>63941</v>
      </c>
      <c r="C40" s="50" t="s">
        <v>145</v>
      </c>
      <c r="D40" s="51"/>
      <c r="E40" s="51"/>
      <c r="F40" s="51"/>
    </row>
    <row r="41" spans="1:6" s="43" customFormat="1">
      <c r="A41" s="42">
        <f t="shared" si="5"/>
        <v>2</v>
      </c>
      <c r="B41" s="87">
        <v>64</v>
      </c>
      <c r="C41" s="39" t="s">
        <v>146</v>
      </c>
      <c r="D41" s="40">
        <f>D42+D50</f>
        <v>82400</v>
      </c>
      <c r="E41" s="40">
        <f>E42+E50</f>
        <v>82400</v>
      </c>
      <c r="F41" s="40">
        <f>F42+F50</f>
        <v>82400</v>
      </c>
    </row>
    <row r="42" spans="1:6">
      <c r="A42" s="42">
        <f t="shared" si="5"/>
        <v>3</v>
      </c>
      <c r="B42" s="87">
        <v>641</v>
      </c>
      <c r="C42" s="44" t="s">
        <v>147</v>
      </c>
      <c r="D42" s="45">
        <f>D43+D46+D48</f>
        <v>80000</v>
      </c>
      <c r="E42" s="45">
        <f>E43+E46+E48</f>
        <v>80000</v>
      </c>
      <c r="F42" s="45">
        <f>F43+F46+F48</f>
        <v>80000</v>
      </c>
    </row>
    <row r="43" spans="1:6" s="48" customFormat="1">
      <c r="A43" s="34">
        <f t="shared" si="5"/>
        <v>4</v>
      </c>
      <c r="B43" s="88">
        <v>6413</v>
      </c>
      <c r="C43" s="46" t="s">
        <v>148</v>
      </c>
      <c r="D43" s="47">
        <f>D44+D45</f>
        <v>80000</v>
      </c>
      <c r="E43" s="47">
        <f>E44+E45</f>
        <v>80000</v>
      </c>
      <c r="F43" s="47">
        <f>F44+F45</f>
        <v>80000</v>
      </c>
    </row>
    <row r="44" spans="1:6" s="52" customFormat="1">
      <c r="A44" s="49">
        <f t="shared" si="5"/>
        <v>5</v>
      </c>
      <c r="B44" s="89">
        <v>64131</v>
      </c>
      <c r="C44" s="50" t="s">
        <v>149</v>
      </c>
      <c r="D44" s="51"/>
      <c r="E44" s="51"/>
      <c r="F44" s="51"/>
    </row>
    <row r="45" spans="1:6" s="52" customFormat="1">
      <c r="A45" s="49">
        <f t="shared" si="5"/>
        <v>5</v>
      </c>
      <c r="B45" s="89">
        <v>64132</v>
      </c>
      <c r="C45" s="50" t="s">
        <v>150</v>
      </c>
      <c r="D45" s="51">
        <v>80000</v>
      </c>
      <c r="E45" s="51">
        <v>80000</v>
      </c>
      <c r="F45" s="51">
        <v>80000</v>
      </c>
    </row>
    <row r="46" spans="1:6" s="48" customFormat="1" ht="25.5">
      <c r="A46" s="34">
        <f t="shared" si="5"/>
        <v>4</v>
      </c>
      <c r="B46" s="88">
        <v>6415</v>
      </c>
      <c r="C46" s="46" t="s">
        <v>151</v>
      </c>
      <c r="D46" s="47">
        <f>D47</f>
        <v>0</v>
      </c>
      <c r="E46" s="47">
        <f>E47</f>
        <v>0</v>
      </c>
      <c r="F46" s="47">
        <f>F47</f>
        <v>0</v>
      </c>
    </row>
    <row r="47" spans="1:6" s="52" customFormat="1">
      <c r="A47" s="49">
        <f t="shared" si="5"/>
        <v>5</v>
      </c>
      <c r="B47" s="89">
        <v>64151</v>
      </c>
      <c r="C47" s="50" t="s">
        <v>152</v>
      </c>
      <c r="D47" s="51"/>
      <c r="E47" s="51"/>
      <c r="F47" s="51"/>
    </row>
    <row r="48" spans="1:6" s="48" customFormat="1">
      <c r="A48" s="34">
        <f t="shared" si="5"/>
        <v>4</v>
      </c>
      <c r="B48" s="88">
        <v>6419</v>
      </c>
      <c r="C48" s="46" t="s">
        <v>153</v>
      </c>
      <c r="D48" s="47">
        <f>D49</f>
        <v>0</v>
      </c>
      <c r="E48" s="47">
        <f>E49</f>
        <v>0</v>
      </c>
      <c r="F48" s="47">
        <f>F49</f>
        <v>0</v>
      </c>
    </row>
    <row r="49" spans="1:6" s="52" customFormat="1">
      <c r="A49" s="49">
        <f t="shared" si="5"/>
        <v>5</v>
      </c>
      <c r="B49" s="89">
        <v>64199</v>
      </c>
      <c r="C49" s="50" t="s">
        <v>153</v>
      </c>
      <c r="D49" s="51"/>
      <c r="E49" s="51"/>
      <c r="F49" s="51"/>
    </row>
    <row r="50" spans="1:6" s="43" customFormat="1">
      <c r="A50" s="42">
        <f t="shared" si="5"/>
        <v>3</v>
      </c>
      <c r="B50" s="87">
        <v>642</v>
      </c>
      <c r="C50" s="44" t="s">
        <v>154</v>
      </c>
      <c r="D50" s="45">
        <f>D51+D53+D57</f>
        <v>2400</v>
      </c>
      <c r="E50" s="45">
        <f>E51+E53+E57</f>
        <v>2400</v>
      </c>
      <c r="F50" s="45">
        <f>F51+F53+F57</f>
        <v>2400</v>
      </c>
    </row>
    <row r="51" spans="1:6" s="54" customFormat="1">
      <c r="A51" s="34">
        <f t="shared" si="5"/>
        <v>4</v>
      </c>
      <c r="B51" s="88">
        <v>6421</v>
      </c>
      <c r="C51" s="46" t="s">
        <v>155</v>
      </c>
      <c r="D51" s="53">
        <f>SUM(D52:D52)</f>
        <v>0</v>
      </c>
      <c r="E51" s="53">
        <f>SUM(E52:E52)</f>
        <v>0</v>
      </c>
      <c r="F51" s="53">
        <f>SUM(F52:F52)</f>
        <v>0</v>
      </c>
    </row>
    <row r="52" spans="1:6" s="56" customFormat="1" ht="24">
      <c r="A52" s="49">
        <f t="shared" si="5"/>
        <v>5</v>
      </c>
      <c r="B52" s="89">
        <v>64219</v>
      </c>
      <c r="C52" s="50" t="s">
        <v>156</v>
      </c>
      <c r="D52" s="55"/>
      <c r="E52" s="55"/>
      <c r="F52" s="55"/>
    </row>
    <row r="53" spans="1:6" s="48" customFormat="1">
      <c r="A53" s="34">
        <f t="shared" si="5"/>
        <v>4</v>
      </c>
      <c r="B53" s="88">
        <v>6422</v>
      </c>
      <c r="C53" s="46" t="s">
        <v>157</v>
      </c>
      <c r="D53" s="47">
        <f>SUM(D54:D56)</f>
        <v>2400</v>
      </c>
      <c r="E53" s="47">
        <f t="shared" ref="E53:F53" si="6">SUM(E54:E56)</f>
        <v>2400</v>
      </c>
      <c r="F53" s="47">
        <f t="shared" si="6"/>
        <v>2400</v>
      </c>
    </row>
    <row r="54" spans="1:6" s="48" customFormat="1">
      <c r="A54" s="34"/>
      <c r="B54" s="88">
        <v>64224</v>
      </c>
      <c r="C54" s="46" t="s">
        <v>378</v>
      </c>
      <c r="D54" s="47"/>
      <c r="E54" s="47"/>
      <c r="F54" s="47"/>
    </row>
    <row r="55" spans="1:6" s="52" customFormat="1">
      <c r="A55" s="49">
        <f t="shared" si="5"/>
        <v>5</v>
      </c>
      <c r="B55" s="89">
        <v>64225</v>
      </c>
      <c r="C55" s="50" t="s">
        <v>158</v>
      </c>
      <c r="D55" s="51"/>
      <c r="E55" s="51"/>
      <c r="F55" s="51"/>
    </row>
    <row r="56" spans="1:6">
      <c r="A56" s="49">
        <f t="shared" si="5"/>
        <v>5</v>
      </c>
      <c r="B56" s="89">
        <v>64229</v>
      </c>
      <c r="C56" s="50" t="s">
        <v>159</v>
      </c>
      <c r="D56" s="47">
        <v>2400</v>
      </c>
      <c r="E56" s="47">
        <v>2400</v>
      </c>
      <c r="F56" s="47">
        <v>2400</v>
      </c>
    </row>
    <row r="57" spans="1:6" s="48" customFormat="1">
      <c r="A57" s="34">
        <f t="shared" si="5"/>
        <v>4</v>
      </c>
      <c r="B57" s="88">
        <v>6429</v>
      </c>
      <c r="C57" s="46" t="s">
        <v>160</v>
      </c>
      <c r="D57" s="47">
        <f>D58</f>
        <v>0</v>
      </c>
      <c r="E57" s="47">
        <f>E58</f>
        <v>0</v>
      </c>
      <c r="F57" s="47">
        <f>F58</f>
        <v>0</v>
      </c>
    </row>
    <row r="58" spans="1:6" s="52" customFormat="1">
      <c r="A58" s="49">
        <f t="shared" si="5"/>
        <v>5</v>
      </c>
      <c r="B58" s="89">
        <v>64299</v>
      </c>
      <c r="C58" s="50" t="s">
        <v>160</v>
      </c>
      <c r="D58" s="51"/>
      <c r="E58" s="51"/>
      <c r="F58" s="51"/>
    </row>
    <row r="59" spans="1:6" s="43" customFormat="1" ht="25.5">
      <c r="A59" s="42">
        <f t="shared" si="5"/>
        <v>2</v>
      </c>
      <c r="B59" s="87">
        <v>65</v>
      </c>
      <c r="C59" s="39" t="s">
        <v>161</v>
      </c>
      <c r="D59" s="40">
        <f t="shared" ref="D59:F60" si="7">D60</f>
        <v>50000</v>
      </c>
      <c r="E59" s="40">
        <f t="shared" si="7"/>
        <v>50000</v>
      </c>
      <c r="F59" s="40">
        <f t="shared" si="7"/>
        <v>50000</v>
      </c>
    </row>
    <row r="60" spans="1:6">
      <c r="A60" s="42">
        <f t="shared" si="5"/>
        <v>3</v>
      </c>
      <c r="B60" s="87">
        <v>652</v>
      </c>
      <c r="C60" s="44" t="s">
        <v>162</v>
      </c>
      <c r="D60" s="45">
        <f t="shared" si="7"/>
        <v>50000</v>
      </c>
      <c r="E60" s="45">
        <f t="shared" si="7"/>
        <v>50000</v>
      </c>
      <c r="F60" s="45">
        <f t="shared" si="7"/>
        <v>50000</v>
      </c>
    </row>
    <row r="61" spans="1:6" s="48" customFormat="1">
      <c r="A61" s="34">
        <f t="shared" si="5"/>
        <v>4</v>
      </c>
      <c r="B61" s="88">
        <v>6526</v>
      </c>
      <c r="C61" s="46" t="s">
        <v>163</v>
      </c>
      <c r="D61" s="47">
        <f>D62+D63+D64</f>
        <v>50000</v>
      </c>
      <c r="E61" s="47">
        <f>E62+E63+E64</f>
        <v>50000</v>
      </c>
      <c r="F61" s="47">
        <f>F62+F63+F64</f>
        <v>50000</v>
      </c>
    </row>
    <row r="62" spans="1:6" s="52" customFormat="1">
      <c r="A62" s="49">
        <f t="shared" si="5"/>
        <v>5</v>
      </c>
      <c r="B62" s="89">
        <v>65267</v>
      </c>
      <c r="C62" s="50" t="s">
        <v>164</v>
      </c>
      <c r="D62" s="51">
        <v>50000</v>
      </c>
      <c r="E62" s="51">
        <v>50000</v>
      </c>
      <c r="F62" s="51">
        <v>50000</v>
      </c>
    </row>
    <row r="63" spans="1:6" s="52" customFormat="1">
      <c r="A63" s="49">
        <f t="shared" si="5"/>
        <v>5</v>
      </c>
      <c r="B63" s="89">
        <v>65268</v>
      </c>
      <c r="C63" s="50" t="s">
        <v>165</v>
      </c>
      <c r="D63" s="51"/>
      <c r="E63" s="51"/>
      <c r="F63" s="51"/>
    </row>
    <row r="64" spans="1:6" s="52" customFormat="1">
      <c r="A64" s="49">
        <f t="shared" si="5"/>
        <v>5</v>
      </c>
      <c r="B64" s="89">
        <v>65269</v>
      </c>
      <c r="C64" s="50" t="s">
        <v>166</v>
      </c>
      <c r="D64" s="51"/>
      <c r="E64" s="51"/>
      <c r="F64" s="51"/>
    </row>
    <row r="65" spans="1:6" s="43" customFormat="1" ht="25.5">
      <c r="A65" s="42">
        <f t="shared" si="5"/>
        <v>2</v>
      </c>
      <c r="B65" s="87">
        <v>66</v>
      </c>
      <c r="C65" s="39" t="s">
        <v>167</v>
      </c>
      <c r="D65" s="40">
        <f>D66+D69</f>
        <v>1200000</v>
      </c>
      <c r="E65" s="40">
        <f>E66+E69</f>
        <v>1200000</v>
      </c>
      <c r="F65" s="40">
        <f>F66+F69</f>
        <v>1200000</v>
      </c>
    </row>
    <row r="66" spans="1:6">
      <c r="A66" s="42">
        <f t="shared" si="5"/>
        <v>3</v>
      </c>
      <c r="B66" s="87">
        <v>661</v>
      </c>
      <c r="C66" s="44" t="s">
        <v>168</v>
      </c>
      <c r="D66" s="45">
        <f t="shared" ref="D66:F67" si="8">D67</f>
        <v>1200000</v>
      </c>
      <c r="E66" s="45">
        <f t="shared" si="8"/>
        <v>1200000</v>
      </c>
      <c r="F66" s="45">
        <f t="shared" si="8"/>
        <v>1200000</v>
      </c>
    </row>
    <row r="67" spans="1:6" s="48" customFormat="1">
      <c r="A67" s="34">
        <f t="shared" si="5"/>
        <v>4</v>
      </c>
      <c r="B67" s="88">
        <v>6615</v>
      </c>
      <c r="C67" s="46" t="s">
        <v>169</v>
      </c>
      <c r="D67" s="47">
        <f t="shared" si="8"/>
        <v>1200000</v>
      </c>
      <c r="E67" s="47">
        <f t="shared" si="8"/>
        <v>1200000</v>
      </c>
      <c r="F67" s="47">
        <f t="shared" si="8"/>
        <v>1200000</v>
      </c>
    </row>
    <row r="68" spans="1:6" s="52" customFormat="1">
      <c r="A68" s="49">
        <f t="shared" si="5"/>
        <v>5</v>
      </c>
      <c r="B68" s="89">
        <v>66151</v>
      </c>
      <c r="C68" s="50" t="s">
        <v>169</v>
      </c>
      <c r="D68" s="51">
        <v>1200000</v>
      </c>
      <c r="E68" s="51">
        <v>1200000</v>
      </c>
      <c r="F68" s="51">
        <v>1200000</v>
      </c>
    </row>
    <row r="69" spans="1:6" s="43" customFormat="1" ht="24">
      <c r="A69" s="42">
        <f t="shared" si="5"/>
        <v>3</v>
      </c>
      <c r="B69" s="87">
        <v>663</v>
      </c>
      <c r="C69" s="44" t="s">
        <v>170</v>
      </c>
      <c r="D69" s="45">
        <f>D70+D72</f>
        <v>0</v>
      </c>
      <c r="E69" s="45">
        <f>E70+E72</f>
        <v>0</v>
      </c>
      <c r="F69" s="45">
        <f>F70+F72</f>
        <v>0</v>
      </c>
    </row>
    <row r="70" spans="1:6" s="48" customFormat="1">
      <c r="A70" s="34">
        <f t="shared" si="5"/>
        <v>4</v>
      </c>
      <c r="B70" s="88">
        <v>6631</v>
      </c>
      <c r="C70" s="46" t="s">
        <v>171</v>
      </c>
      <c r="D70" s="47">
        <f>D71</f>
        <v>0</v>
      </c>
      <c r="E70" s="47">
        <f>E71</f>
        <v>0</v>
      </c>
      <c r="F70" s="47">
        <f>F71</f>
        <v>0</v>
      </c>
    </row>
    <row r="71" spans="1:6" s="52" customFormat="1" ht="24">
      <c r="A71" s="49">
        <f t="shared" si="5"/>
        <v>5</v>
      </c>
      <c r="B71" s="89">
        <v>66314</v>
      </c>
      <c r="C71" s="50" t="s">
        <v>172</v>
      </c>
      <c r="D71" s="51"/>
      <c r="E71" s="51"/>
      <c r="F71" s="51"/>
    </row>
    <row r="72" spans="1:6" s="48" customFormat="1">
      <c r="A72" s="34">
        <f t="shared" si="5"/>
        <v>4</v>
      </c>
      <c r="B72" s="88">
        <v>6632</v>
      </c>
      <c r="C72" s="46" t="s">
        <v>173</v>
      </c>
      <c r="D72" s="47">
        <f>D73</f>
        <v>0</v>
      </c>
      <c r="E72" s="47">
        <f>E73</f>
        <v>0</v>
      </c>
      <c r="F72" s="47">
        <f>F73</f>
        <v>0</v>
      </c>
    </row>
    <row r="73" spans="1:6" s="52" customFormat="1">
      <c r="A73" s="49">
        <f t="shared" si="5"/>
        <v>5</v>
      </c>
      <c r="B73" s="89">
        <v>66322</v>
      </c>
      <c r="C73" s="50" t="s">
        <v>174</v>
      </c>
      <c r="D73" s="51"/>
      <c r="E73" s="51"/>
      <c r="F73" s="51"/>
    </row>
    <row r="74" spans="1:6" s="43" customFormat="1" ht="25.5">
      <c r="A74" s="42">
        <f t="shared" si="5"/>
        <v>2</v>
      </c>
      <c r="B74" s="87">
        <v>67</v>
      </c>
      <c r="C74" s="39" t="s">
        <v>175</v>
      </c>
      <c r="D74" s="40">
        <f>D75+D82</f>
        <v>47125064.899999999</v>
      </c>
      <c r="E74" s="40">
        <f>E75+E82</f>
        <v>50838164.899999999</v>
      </c>
      <c r="F74" s="40">
        <f>F75+F82</f>
        <v>50838164.899999999</v>
      </c>
    </row>
    <row r="75" spans="1:6" ht="24">
      <c r="A75" s="42">
        <f t="shared" si="5"/>
        <v>3</v>
      </c>
      <c r="B75" s="87">
        <v>671</v>
      </c>
      <c r="C75" s="44" t="s">
        <v>176</v>
      </c>
      <c r="D75" s="40">
        <f>D76+D78+D80</f>
        <v>4419039.9000000004</v>
      </c>
      <c r="E75" s="40">
        <f>E76+E78+E80</f>
        <v>8132139.9000000004</v>
      </c>
      <c r="F75" s="40">
        <f>F76+F78+F80</f>
        <v>8132139.9000000004</v>
      </c>
    </row>
    <row r="76" spans="1:6" s="48" customFormat="1" ht="25.5">
      <c r="A76" s="34">
        <f t="shared" si="5"/>
        <v>4</v>
      </c>
      <c r="B76" s="88">
        <v>6711</v>
      </c>
      <c r="C76" s="46" t="s">
        <v>177</v>
      </c>
      <c r="D76" s="58">
        <f>SUM(D77)</f>
        <v>4270839.9000000004</v>
      </c>
      <c r="E76" s="58">
        <f>SUM(E77)</f>
        <v>6022139.9000000004</v>
      </c>
      <c r="F76" s="58">
        <f>SUM(F77)</f>
        <v>6022139.9000000004</v>
      </c>
    </row>
    <row r="77" spans="1:6" s="52" customFormat="1" ht="24">
      <c r="A77" s="49">
        <f t="shared" si="5"/>
        <v>5</v>
      </c>
      <c r="B77" s="89">
        <v>67111</v>
      </c>
      <c r="C77" s="50" t="s">
        <v>177</v>
      </c>
      <c r="D77" s="51">
        <v>4270839.9000000004</v>
      </c>
      <c r="E77" s="51">
        <v>6022139.9000000004</v>
      </c>
      <c r="F77" s="51">
        <v>6022139.9000000004</v>
      </c>
    </row>
    <row r="78" spans="1:6" s="48" customFormat="1" ht="25.5">
      <c r="A78" s="34">
        <f t="shared" si="5"/>
        <v>4</v>
      </c>
      <c r="B78" s="88">
        <v>6712</v>
      </c>
      <c r="C78" s="46" t="s">
        <v>178</v>
      </c>
      <c r="D78" s="58">
        <f>SUM(D79)</f>
        <v>148200</v>
      </c>
      <c r="E78" s="58">
        <f>SUM(E79)</f>
        <v>2110000</v>
      </c>
      <c r="F78" s="58">
        <f>SUM(F79)</f>
        <v>2110000</v>
      </c>
    </row>
    <row r="79" spans="1:6" s="52" customFormat="1" ht="24">
      <c r="A79" s="49">
        <f t="shared" si="5"/>
        <v>5</v>
      </c>
      <c r="B79" s="89">
        <v>67121</v>
      </c>
      <c r="C79" s="50" t="s">
        <v>178</v>
      </c>
      <c r="D79" s="51">
        <v>148200</v>
      </c>
      <c r="E79" s="51">
        <v>2110000</v>
      </c>
      <c r="F79" s="51">
        <v>2110000</v>
      </c>
    </row>
    <row r="80" spans="1:6" s="48" customFormat="1" ht="25.5">
      <c r="A80" s="34">
        <f t="shared" si="5"/>
        <v>4</v>
      </c>
      <c r="B80" s="88">
        <v>6714</v>
      </c>
      <c r="C80" s="46" t="s">
        <v>179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ht="24">
      <c r="A81" s="49">
        <f t="shared" si="5"/>
        <v>5</v>
      </c>
      <c r="B81" s="89">
        <v>67141</v>
      </c>
      <c r="C81" s="50" t="s">
        <v>179</v>
      </c>
      <c r="D81" s="51"/>
      <c r="E81" s="51"/>
      <c r="F81" s="51"/>
    </row>
    <row r="82" spans="1:6" s="43" customFormat="1">
      <c r="A82" s="42">
        <f t="shared" ref="A82:A109" si="9">LEN(B82)</f>
        <v>3</v>
      </c>
      <c r="B82" s="87">
        <v>673</v>
      </c>
      <c r="C82" s="44" t="s">
        <v>180</v>
      </c>
      <c r="D82" s="40">
        <f t="shared" ref="D82:F83" si="10">SUM(D83)</f>
        <v>42706025</v>
      </c>
      <c r="E82" s="40">
        <f t="shared" si="10"/>
        <v>42706025</v>
      </c>
      <c r="F82" s="40">
        <f t="shared" si="10"/>
        <v>42706025</v>
      </c>
    </row>
    <row r="83" spans="1:6" s="48" customFormat="1">
      <c r="A83" s="34">
        <f t="shared" si="9"/>
        <v>4</v>
      </c>
      <c r="B83" s="88">
        <v>6731</v>
      </c>
      <c r="C83" s="46" t="s">
        <v>180</v>
      </c>
      <c r="D83" s="58">
        <f t="shared" si="10"/>
        <v>42706025</v>
      </c>
      <c r="E83" s="58">
        <f t="shared" si="10"/>
        <v>42706025</v>
      </c>
      <c r="F83" s="58">
        <f t="shared" si="10"/>
        <v>42706025</v>
      </c>
    </row>
    <row r="84" spans="1:6" s="52" customFormat="1">
      <c r="A84" s="49">
        <f t="shared" si="9"/>
        <v>5</v>
      </c>
      <c r="B84" s="89">
        <v>67311</v>
      </c>
      <c r="C84" s="50" t="s">
        <v>180</v>
      </c>
      <c r="D84" s="51">
        <v>42706025</v>
      </c>
      <c r="E84" s="51">
        <v>42706025</v>
      </c>
      <c r="F84" s="51">
        <v>42706025</v>
      </c>
    </row>
    <row r="85" spans="1:6" s="43" customFormat="1">
      <c r="A85" s="42">
        <f t="shared" si="9"/>
        <v>2</v>
      </c>
      <c r="B85" s="87">
        <v>68</v>
      </c>
      <c r="C85" s="39" t="s">
        <v>181</v>
      </c>
      <c r="D85" s="40">
        <f t="shared" ref="D85:F86" si="11">D86</f>
        <v>10000</v>
      </c>
      <c r="E85" s="40">
        <f t="shared" si="11"/>
        <v>10000</v>
      </c>
      <c r="F85" s="40">
        <f t="shared" si="11"/>
        <v>10000</v>
      </c>
    </row>
    <row r="86" spans="1:6">
      <c r="A86" s="42">
        <f t="shared" si="9"/>
        <v>3</v>
      </c>
      <c r="B86" s="87">
        <v>683</v>
      </c>
      <c r="C86" s="44" t="s">
        <v>182</v>
      </c>
      <c r="D86" s="40">
        <f t="shared" si="11"/>
        <v>10000</v>
      </c>
      <c r="E86" s="40">
        <f t="shared" si="11"/>
        <v>10000</v>
      </c>
      <c r="F86" s="40">
        <f t="shared" si="11"/>
        <v>10000</v>
      </c>
    </row>
    <row r="87" spans="1:6" s="48" customFormat="1">
      <c r="A87" s="34">
        <f t="shared" si="9"/>
        <v>4</v>
      </c>
      <c r="B87" s="88">
        <v>6831</v>
      </c>
      <c r="C87" s="46" t="s">
        <v>182</v>
      </c>
      <c r="D87" s="58">
        <f>SUM(D88)</f>
        <v>10000</v>
      </c>
      <c r="E87" s="58">
        <f>SUM(E88)</f>
        <v>10000</v>
      </c>
      <c r="F87" s="58">
        <f>SUM(F88)</f>
        <v>10000</v>
      </c>
    </row>
    <row r="88" spans="1:6" s="52" customFormat="1">
      <c r="A88" s="49">
        <f t="shared" si="9"/>
        <v>5</v>
      </c>
      <c r="B88" s="89">
        <v>68311</v>
      </c>
      <c r="C88" s="50" t="s">
        <v>182</v>
      </c>
      <c r="D88" s="51">
        <v>10000</v>
      </c>
      <c r="E88" s="51">
        <v>10000</v>
      </c>
      <c r="F88" s="51">
        <v>10000</v>
      </c>
    </row>
    <row r="89" spans="1:6" s="41" customFormat="1">
      <c r="A89" s="38">
        <f t="shared" si="9"/>
        <v>1</v>
      </c>
      <c r="B89" s="87">
        <v>7</v>
      </c>
      <c r="C89" s="39" t="s">
        <v>183</v>
      </c>
      <c r="D89" s="40">
        <f>D90+D94</f>
        <v>1500</v>
      </c>
      <c r="E89" s="40">
        <f>E90+E94</f>
        <v>1500</v>
      </c>
      <c r="F89" s="40">
        <f>F90+F94</f>
        <v>1500</v>
      </c>
    </row>
    <row r="90" spans="1:6" s="43" customFormat="1" ht="25.5">
      <c r="A90" s="42">
        <f t="shared" si="9"/>
        <v>2</v>
      </c>
      <c r="B90" s="87">
        <v>71</v>
      </c>
      <c r="C90" s="39" t="s">
        <v>184</v>
      </c>
      <c r="D90" s="40">
        <f t="shared" ref="D90:F92" si="12">D91</f>
        <v>0</v>
      </c>
      <c r="E90" s="40">
        <f t="shared" si="12"/>
        <v>0</v>
      </c>
      <c r="F90" s="40">
        <f t="shared" si="12"/>
        <v>0</v>
      </c>
    </row>
    <row r="91" spans="1:6" ht="24">
      <c r="A91" s="42">
        <f t="shared" si="9"/>
        <v>3</v>
      </c>
      <c r="B91" s="87">
        <v>711</v>
      </c>
      <c r="C91" s="44" t="s">
        <v>185</v>
      </c>
      <c r="D91" s="45">
        <f t="shared" si="12"/>
        <v>0</v>
      </c>
      <c r="E91" s="45">
        <f t="shared" si="12"/>
        <v>0</v>
      </c>
      <c r="F91" s="45">
        <f t="shared" si="12"/>
        <v>0</v>
      </c>
    </row>
    <row r="92" spans="1:6" s="48" customFormat="1">
      <c r="A92" s="34">
        <f t="shared" si="9"/>
        <v>4</v>
      </c>
      <c r="B92" s="88">
        <v>7111</v>
      </c>
      <c r="C92" s="46" t="s">
        <v>186</v>
      </c>
      <c r="D92" s="47">
        <f t="shared" si="12"/>
        <v>0</v>
      </c>
      <c r="E92" s="47">
        <f t="shared" si="12"/>
        <v>0</v>
      </c>
      <c r="F92" s="47">
        <f t="shared" si="12"/>
        <v>0</v>
      </c>
    </row>
    <row r="93" spans="1:6" s="52" customFormat="1">
      <c r="A93" s="49">
        <f t="shared" si="9"/>
        <v>5</v>
      </c>
      <c r="B93" s="89">
        <v>71111</v>
      </c>
      <c r="C93" s="50" t="s">
        <v>187</v>
      </c>
      <c r="D93" s="57"/>
      <c r="E93" s="57"/>
      <c r="F93" s="57"/>
    </row>
    <row r="94" spans="1:6" s="43" customFormat="1" ht="25.5">
      <c r="A94" s="42">
        <f t="shared" si="9"/>
        <v>2</v>
      </c>
      <c r="B94" s="87">
        <v>72</v>
      </c>
      <c r="C94" s="39" t="s">
        <v>188</v>
      </c>
      <c r="D94" s="40">
        <f>D95+D100</f>
        <v>1500</v>
      </c>
      <c r="E94" s="40">
        <f>E95+E100</f>
        <v>1500</v>
      </c>
      <c r="F94" s="40">
        <f>F95+F100</f>
        <v>1500</v>
      </c>
    </row>
    <row r="95" spans="1:6">
      <c r="A95" s="42">
        <f t="shared" si="9"/>
        <v>3</v>
      </c>
      <c r="B95" s="87">
        <v>721</v>
      </c>
      <c r="C95" s="44" t="s">
        <v>189</v>
      </c>
      <c r="D95" s="45">
        <f>D96+D98</f>
        <v>1500</v>
      </c>
      <c r="E95" s="45">
        <f>E96+E98</f>
        <v>1500</v>
      </c>
      <c r="F95" s="45">
        <f>F96+F98</f>
        <v>1500</v>
      </c>
    </row>
    <row r="96" spans="1:6" s="48" customFormat="1">
      <c r="A96" s="34">
        <f t="shared" si="9"/>
        <v>4</v>
      </c>
      <c r="B96" s="88">
        <v>7211</v>
      </c>
      <c r="C96" s="46" t="s">
        <v>190</v>
      </c>
      <c r="D96" s="47">
        <f>D97</f>
        <v>1500</v>
      </c>
      <c r="E96" s="47">
        <f>E97</f>
        <v>1500</v>
      </c>
      <c r="F96" s="47">
        <f>F97</f>
        <v>1500</v>
      </c>
    </row>
    <row r="97" spans="1:6" s="52" customFormat="1">
      <c r="A97" s="49">
        <f t="shared" si="9"/>
        <v>5</v>
      </c>
      <c r="B97" s="89">
        <v>72119</v>
      </c>
      <c r="C97" s="50" t="s">
        <v>191</v>
      </c>
      <c r="D97" s="51">
        <v>1500</v>
      </c>
      <c r="E97" s="51">
        <v>1500</v>
      </c>
      <c r="F97" s="51">
        <v>1500</v>
      </c>
    </row>
    <row r="98" spans="1:6" s="48" customFormat="1">
      <c r="A98" s="34">
        <f t="shared" si="9"/>
        <v>4</v>
      </c>
      <c r="B98" s="88">
        <v>7212</v>
      </c>
      <c r="C98" s="46" t="s">
        <v>192</v>
      </c>
      <c r="D98" s="47">
        <f>D99</f>
        <v>0</v>
      </c>
      <c r="E98" s="47">
        <f>E99</f>
        <v>0</v>
      </c>
      <c r="F98" s="47">
        <f>F99</f>
        <v>0</v>
      </c>
    </row>
    <row r="99" spans="1:6" s="52" customFormat="1">
      <c r="A99" s="49">
        <f t="shared" si="9"/>
        <v>5</v>
      </c>
      <c r="B99" s="89">
        <v>72121</v>
      </c>
      <c r="C99" s="50" t="s">
        <v>193</v>
      </c>
      <c r="D99" s="51"/>
      <c r="E99" s="51"/>
      <c r="F99" s="51"/>
    </row>
    <row r="100" spans="1:6" s="43" customFormat="1">
      <c r="A100" s="42">
        <f t="shared" si="9"/>
        <v>3</v>
      </c>
      <c r="B100" s="87">
        <v>723</v>
      </c>
      <c r="C100" s="44" t="s">
        <v>194</v>
      </c>
      <c r="D100" s="45">
        <f t="shared" ref="D100:F101" si="13">D101</f>
        <v>0</v>
      </c>
      <c r="E100" s="45">
        <f t="shared" si="13"/>
        <v>0</v>
      </c>
      <c r="F100" s="45">
        <f t="shared" si="13"/>
        <v>0</v>
      </c>
    </row>
    <row r="101" spans="1:6" s="48" customFormat="1">
      <c r="A101" s="34">
        <f t="shared" si="9"/>
        <v>4</v>
      </c>
      <c r="B101" s="88">
        <v>7231</v>
      </c>
      <c r="C101" s="46" t="s">
        <v>89</v>
      </c>
      <c r="D101" s="47">
        <f t="shared" si="13"/>
        <v>0</v>
      </c>
      <c r="E101" s="47">
        <f t="shared" si="13"/>
        <v>0</v>
      </c>
      <c r="F101" s="47">
        <f t="shared" si="13"/>
        <v>0</v>
      </c>
    </row>
    <row r="102" spans="1:6" s="52" customFormat="1">
      <c r="A102" s="49">
        <f t="shared" si="9"/>
        <v>5</v>
      </c>
      <c r="B102" s="89">
        <v>72311</v>
      </c>
      <c r="C102" s="50" t="s">
        <v>195</v>
      </c>
      <c r="D102" s="51"/>
      <c r="E102" s="51"/>
      <c r="F102" s="51"/>
    </row>
    <row r="103" spans="1:6" s="41" customFormat="1">
      <c r="A103" s="38">
        <f t="shared" si="9"/>
        <v>1</v>
      </c>
      <c r="B103" s="87">
        <v>8</v>
      </c>
      <c r="C103" s="39" t="s">
        <v>196</v>
      </c>
      <c r="D103" s="40">
        <f>D104</f>
        <v>0</v>
      </c>
      <c r="E103" s="40">
        <f>E104</f>
        <v>0</v>
      </c>
      <c r="F103" s="40">
        <f>F104</f>
        <v>0</v>
      </c>
    </row>
    <row r="104" spans="1:6" s="43" customFormat="1">
      <c r="A104" s="42">
        <f t="shared" si="9"/>
        <v>2</v>
      </c>
      <c r="B104" s="87">
        <v>84</v>
      </c>
      <c r="C104" s="39" t="s">
        <v>197</v>
      </c>
      <c r="D104" s="40">
        <f>D105+D107</f>
        <v>0</v>
      </c>
      <c r="E104" s="40">
        <f>E105+E107</f>
        <v>0</v>
      </c>
      <c r="F104" s="40">
        <f>F105+F107</f>
        <v>0</v>
      </c>
    </row>
    <row r="105" spans="1:6" ht="24">
      <c r="A105" s="42">
        <f t="shared" si="9"/>
        <v>3</v>
      </c>
      <c r="B105" s="87">
        <v>844</v>
      </c>
      <c r="C105" s="44" t="s">
        <v>198</v>
      </c>
      <c r="D105" s="40">
        <f>D106</f>
        <v>0</v>
      </c>
      <c r="E105" s="40">
        <f>E106</f>
        <v>0</v>
      </c>
      <c r="F105" s="40">
        <f>F106</f>
        <v>0</v>
      </c>
    </row>
    <row r="106" spans="1:6" s="48" customFormat="1" ht="25.5">
      <c r="A106" s="34">
        <f t="shared" si="9"/>
        <v>4</v>
      </c>
      <c r="B106" s="88">
        <v>8443</v>
      </c>
      <c r="C106" s="46" t="s">
        <v>199</v>
      </c>
      <c r="D106" s="58"/>
      <c r="E106" s="58"/>
      <c r="F106" s="58"/>
    </row>
    <row r="107" spans="1:6" s="43" customFormat="1">
      <c r="A107" s="42">
        <f t="shared" si="9"/>
        <v>3</v>
      </c>
      <c r="B107" s="87">
        <v>847</v>
      </c>
      <c r="C107" s="44" t="s">
        <v>200</v>
      </c>
      <c r="D107" s="45">
        <f t="shared" ref="D107:F108" si="14">D108</f>
        <v>0</v>
      </c>
      <c r="E107" s="45">
        <f t="shared" si="14"/>
        <v>0</v>
      </c>
      <c r="F107" s="45">
        <f t="shared" si="14"/>
        <v>0</v>
      </c>
    </row>
    <row r="108" spans="1:6" s="48" customFormat="1">
      <c r="A108" s="34">
        <f t="shared" si="9"/>
        <v>4</v>
      </c>
      <c r="B108" s="88">
        <v>8471</v>
      </c>
      <c r="C108" s="46" t="s">
        <v>201</v>
      </c>
      <c r="D108" s="47">
        <f t="shared" si="14"/>
        <v>0</v>
      </c>
      <c r="E108" s="47">
        <f t="shared" si="14"/>
        <v>0</v>
      </c>
      <c r="F108" s="47">
        <f t="shared" si="14"/>
        <v>0</v>
      </c>
    </row>
    <row r="109" spans="1:6" s="52" customFormat="1">
      <c r="A109" s="49">
        <f t="shared" si="9"/>
        <v>5</v>
      </c>
      <c r="B109" s="89">
        <v>84712</v>
      </c>
      <c r="C109" s="50" t="s">
        <v>202</v>
      </c>
      <c r="D109" s="51"/>
      <c r="E109" s="51"/>
      <c r="F109" s="51"/>
    </row>
    <row r="110" spans="1:6">
      <c r="C110" t="s">
        <v>385</v>
      </c>
      <c r="D110" s="40">
        <f>D3+D94</f>
        <v>48762930.899999999</v>
      </c>
      <c r="E110" s="40">
        <f>E3+E94</f>
        <v>52476030.899999999</v>
      </c>
      <c r="F110" s="40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17"/>
  <sheetViews>
    <sheetView workbookViewId="0">
      <selection activeCell="J14" sqref="J14"/>
    </sheetView>
  </sheetViews>
  <sheetFormatPr defaultRowHeight="12.75"/>
  <cols>
    <col min="1" max="1" width="0.42578125" customWidth="1"/>
    <col min="2" max="2" width="8" customWidth="1"/>
    <col min="3" max="3" width="37.42578125" customWidth="1"/>
    <col min="4" max="4" width="14.5703125" customWidth="1"/>
    <col min="5" max="5" width="12.5703125" customWidth="1"/>
    <col min="6" max="6" width="12.42578125" customWidth="1"/>
  </cols>
  <sheetData>
    <row r="1" spans="2:6" ht="13.5" thickBot="1">
      <c r="B1" s="97"/>
      <c r="C1" s="607"/>
      <c r="D1" s="608"/>
      <c r="E1" s="608"/>
      <c r="F1" s="608"/>
    </row>
    <row r="2" spans="2:6" ht="51.75" thickBot="1">
      <c r="B2" s="75" t="s">
        <v>203</v>
      </c>
      <c r="C2" s="76" t="s">
        <v>15</v>
      </c>
      <c r="D2" s="75" t="s">
        <v>109</v>
      </c>
      <c r="E2" s="75" t="s">
        <v>110</v>
      </c>
      <c r="F2" s="75" t="s">
        <v>111</v>
      </c>
    </row>
    <row r="3" spans="2:6">
      <c r="B3" s="77" t="s">
        <v>204</v>
      </c>
      <c r="C3" s="77" t="s">
        <v>205</v>
      </c>
      <c r="D3" s="78">
        <f>D4+D14+D47+D55+D61+D66</f>
        <v>48614730.899999999</v>
      </c>
      <c r="E3" s="78">
        <f t="shared" ref="E3:F3" si="0">E4+E14+E47+E55+E61+E66</f>
        <v>50366030.899999999</v>
      </c>
      <c r="F3" s="78">
        <f t="shared" si="0"/>
        <v>50286030.899999999</v>
      </c>
    </row>
    <row r="4" spans="2:6">
      <c r="B4" s="77" t="s">
        <v>206</v>
      </c>
      <c r="C4" s="77" t="s">
        <v>207</v>
      </c>
      <c r="D4" s="78">
        <f>+D5+D9+D11</f>
        <v>40909138.899999999</v>
      </c>
      <c r="E4" s="78">
        <f t="shared" ref="E4:F4" si="1">+E5+E9+E11</f>
        <v>41950658.899999999</v>
      </c>
      <c r="F4" s="78">
        <f t="shared" si="1"/>
        <v>41950658.899999999</v>
      </c>
    </row>
    <row r="5" spans="2:6">
      <c r="B5" s="79" t="s">
        <v>208</v>
      </c>
      <c r="C5" s="79" t="s">
        <v>209</v>
      </c>
      <c r="D5" s="80">
        <f>D6+D7+D8</f>
        <v>34197217</v>
      </c>
      <c r="E5" s="80">
        <f t="shared" ref="E5:F5" si="2">E6+E7+E8</f>
        <v>35026160</v>
      </c>
      <c r="F5" s="80">
        <f t="shared" si="2"/>
        <v>35026160</v>
      </c>
    </row>
    <row r="6" spans="2:6">
      <c r="B6" s="81" t="s">
        <v>210</v>
      </c>
      <c r="C6" s="81" t="s">
        <v>23</v>
      </c>
      <c r="D6" s="82">
        <v>34197217</v>
      </c>
      <c r="E6" s="82">
        <v>35026160</v>
      </c>
      <c r="F6" s="82">
        <v>35026160</v>
      </c>
    </row>
    <row r="7" spans="2:6">
      <c r="B7" s="81" t="s">
        <v>211</v>
      </c>
      <c r="C7" s="81" t="s">
        <v>212</v>
      </c>
      <c r="D7" s="82"/>
      <c r="E7" s="82"/>
      <c r="F7" s="82"/>
    </row>
    <row r="8" spans="2:6">
      <c r="B8" s="81" t="s">
        <v>213</v>
      </c>
      <c r="C8" s="81" t="s">
        <v>214</v>
      </c>
      <c r="D8" s="82"/>
      <c r="E8" s="82"/>
      <c r="F8" s="82"/>
    </row>
    <row r="9" spans="2:6">
      <c r="B9" s="94">
        <v>312</v>
      </c>
      <c r="C9" s="79" t="s">
        <v>24</v>
      </c>
      <c r="D9" s="80">
        <f>D10</f>
        <v>830000</v>
      </c>
      <c r="E9" s="80">
        <f t="shared" ref="E9:F9" si="3">E10</f>
        <v>900000</v>
      </c>
      <c r="F9" s="80">
        <f t="shared" si="3"/>
        <v>900000</v>
      </c>
    </row>
    <row r="10" spans="2:6">
      <c r="B10" s="92" t="s">
        <v>215</v>
      </c>
      <c r="C10" s="81" t="s">
        <v>24</v>
      </c>
      <c r="D10" s="82">
        <v>830000</v>
      </c>
      <c r="E10" s="82">
        <v>900000</v>
      </c>
      <c r="F10" s="82">
        <v>900000</v>
      </c>
    </row>
    <row r="11" spans="2:6">
      <c r="B11" s="94">
        <v>313</v>
      </c>
      <c r="C11" s="79" t="s">
        <v>216</v>
      </c>
      <c r="D11" s="80">
        <f>D12+D13</f>
        <v>5881921.9000000004</v>
      </c>
      <c r="E11" s="80">
        <f t="shared" ref="E11:F11" si="4">E12+E13</f>
        <v>6024498.9000000004</v>
      </c>
      <c r="F11" s="80">
        <f t="shared" si="4"/>
        <v>6024498.9000000004</v>
      </c>
    </row>
    <row r="12" spans="2:6">
      <c r="B12" s="92" t="s">
        <v>217</v>
      </c>
      <c r="C12" s="81" t="s">
        <v>26</v>
      </c>
      <c r="D12" s="82">
        <v>5300569</v>
      </c>
      <c r="E12" s="82">
        <v>5429055</v>
      </c>
      <c r="F12" s="82">
        <v>5429055</v>
      </c>
    </row>
    <row r="13" spans="2:6" ht="22.5">
      <c r="B13" s="81" t="s">
        <v>218</v>
      </c>
      <c r="C13" s="81" t="s">
        <v>27</v>
      </c>
      <c r="D13" s="82">
        <v>581352.9</v>
      </c>
      <c r="E13" s="82">
        <v>595443.9</v>
      </c>
      <c r="F13" s="82">
        <v>595443.9</v>
      </c>
    </row>
    <row r="14" spans="2:6">
      <c r="B14" s="77" t="s">
        <v>219</v>
      </c>
      <c r="C14" s="77" t="s">
        <v>220</v>
      </c>
      <c r="D14" s="78">
        <f>D15+D20+D27+D37+D39</f>
        <v>7693166</v>
      </c>
      <c r="E14" s="78">
        <f t="shared" ref="E14:F14" si="5">E15+E20+E27+E37+E39</f>
        <v>8402946</v>
      </c>
      <c r="F14" s="78">
        <f t="shared" si="5"/>
        <v>8322946</v>
      </c>
    </row>
    <row r="15" spans="2:6">
      <c r="B15" s="79" t="s">
        <v>221</v>
      </c>
      <c r="C15" s="79" t="s">
        <v>222</v>
      </c>
      <c r="D15" s="80">
        <f>SUM(D16:D19)</f>
        <v>663600</v>
      </c>
      <c r="E15" s="80">
        <f t="shared" ref="E15:F15" si="6">SUM(E16:E19)</f>
        <v>793600</v>
      </c>
      <c r="F15" s="80">
        <f t="shared" si="6"/>
        <v>793600</v>
      </c>
    </row>
    <row r="16" spans="2:6">
      <c r="B16" s="81" t="s">
        <v>223</v>
      </c>
      <c r="C16" s="81" t="s">
        <v>28</v>
      </c>
      <c r="D16" s="82">
        <v>63600</v>
      </c>
      <c r="E16" s="82">
        <v>63600</v>
      </c>
      <c r="F16" s="82">
        <v>63600</v>
      </c>
    </row>
    <row r="17" spans="2:6" ht="22.5">
      <c r="B17" s="81" t="s">
        <v>224</v>
      </c>
      <c r="C17" s="81" t="s">
        <v>225</v>
      </c>
      <c r="D17" s="82">
        <v>520000</v>
      </c>
      <c r="E17" s="82">
        <v>650000</v>
      </c>
      <c r="F17" s="82">
        <v>650000</v>
      </c>
    </row>
    <row r="18" spans="2:6">
      <c r="B18" s="81" t="s">
        <v>226</v>
      </c>
      <c r="C18" s="81" t="s">
        <v>30</v>
      </c>
      <c r="D18" s="82">
        <v>70000</v>
      </c>
      <c r="E18" s="82">
        <v>70000</v>
      </c>
      <c r="F18" s="82">
        <v>70000</v>
      </c>
    </row>
    <row r="19" spans="2:6">
      <c r="B19" s="81" t="s">
        <v>227</v>
      </c>
      <c r="C19" s="81" t="s">
        <v>31</v>
      </c>
      <c r="D19" s="82">
        <v>10000</v>
      </c>
      <c r="E19" s="82">
        <v>10000</v>
      </c>
      <c r="F19" s="82">
        <v>10000</v>
      </c>
    </row>
    <row r="20" spans="2:6">
      <c r="B20" s="79" t="s">
        <v>228</v>
      </c>
      <c r="C20" s="79" t="s">
        <v>229</v>
      </c>
      <c r="D20" s="80">
        <f>SUM(D21:D26)</f>
        <v>3012420</v>
      </c>
      <c r="E20" s="80">
        <f t="shared" ref="E20:F20" si="7">SUM(E21:E26)</f>
        <v>3504000</v>
      </c>
      <c r="F20" s="80">
        <f t="shared" si="7"/>
        <v>3504000</v>
      </c>
    </row>
    <row r="21" spans="2:6">
      <c r="B21" s="81" t="s">
        <v>230</v>
      </c>
      <c r="C21" s="81" t="s">
        <v>32</v>
      </c>
      <c r="D21" s="82">
        <v>124000</v>
      </c>
      <c r="E21" s="82">
        <v>174000</v>
      </c>
      <c r="F21" s="82">
        <v>174000</v>
      </c>
    </row>
    <row r="22" spans="2:6">
      <c r="B22" s="81" t="s">
        <v>231</v>
      </c>
      <c r="C22" s="81" t="s">
        <v>33</v>
      </c>
      <c r="D22" s="82">
        <v>520000</v>
      </c>
      <c r="E22" s="82">
        <v>570000</v>
      </c>
      <c r="F22" s="82">
        <v>570000</v>
      </c>
    </row>
    <row r="23" spans="2:6">
      <c r="B23" s="81" t="s">
        <v>232</v>
      </c>
      <c r="C23" s="81" t="s">
        <v>34</v>
      </c>
      <c r="D23" s="82">
        <v>1738420</v>
      </c>
      <c r="E23" s="82">
        <v>1900000</v>
      </c>
      <c r="F23" s="82">
        <v>1900000</v>
      </c>
    </row>
    <row r="24" spans="2:6" ht="22.5">
      <c r="B24" s="81" t="s">
        <v>233</v>
      </c>
      <c r="C24" s="81" t="s">
        <v>35</v>
      </c>
      <c r="D24" s="82">
        <v>260000</v>
      </c>
      <c r="E24" s="82">
        <v>260000</v>
      </c>
      <c r="F24" s="82">
        <v>260000</v>
      </c>
    </row>
    <row r="25" spans="2:6">
      <c r="B25" s="81" t="s">
        <v>234</v>
      </c>
      <c r="C25" s="81" t="s">
        <v>36</v>
      </c>
      <c r="D25" s="82">
        <v>170000</v>
      </c>
      <c r="E25" s="82">
        <v>200000</v>
      </c>
      <c r="F25" s="82">
        <v>200000</v>
      </c>
    </row>
    <row r="26" spans="2:6">
      <c r="B26" s="81" t="s">
        <v>235</v>
      </c>
      <c r="C26" s="81" t="s">
        <v>37</v>
      </c>
      <c r="D26" s="82">
        <v>200000</v>
      </c>
      <c r="E26" s="82">
        <v>400000</v>
      </c>
      <c r="F26" s="82">
        <v>400000</v>
      </c>
    </row>
    <row r="27" spans="2:6">
      <c r="B27" s="79" t="s">
        <v>236</v>
      </c>
      <c r="C27" s="79" t="s">
        <v>237</v>
      </c>
      <c r="D27" s="80">
        <f>SUM(D28:D36)</f>
        <v>3592900</v>
      </c>
      <c r="E27" s="80">
        <f t="shared" ref="E27:F27" si="8">SUM(E28:E36)</f>
        <v>3681100</v>
      </c>
      <c r="F27" s="80">
        <f t="shared" si="8"/>
        <v>3601100</v>
      </c>
    </row>
    <row r="28" spans="2:6">
      <c r="B28" s="81" t="s">
        <v>238</v>
      </c>
      <c r="C28" s="81" t="s">
        <v>38</v>
      </c>
      <c r="D28" s="82">
        <v>713000</v>
      </c>
      <c r="E28" s="82">
        <v>713000</v>
      </c>
      <c r="F28" s="82">
        <v>713000</v>
      </c>
    </row>
    <row r="29" spans="2:6">
      <c r="B29" s="81" t="s">
        <v>239</v>
      </c>
      <c r="C29" s="81" t="s">
        <v>39</v>
      </c>
      <c r="D29" s="82">
        <v>1143300</v>
      </c>
      <c r="E29" s="82">
        <v>1181500</v>
      </c>
      <c r="F29" s="82">
        <v>1101500</v>
      </c>
    </row>
    <row r="30" spans="2:6">
      <c r="B30" s="81" t="s">
        <v>240</v>
      </c>
      <c r="C30" s="81" t="s">
        <v>40</v>
      </c>
      <c r="D30" s="82">
        <v>30000</v>
      </c>
      <c r="E30" s="82">
        <v>30000</v>
      </c>
      <c r="F30" s="82">
        <v>30000</v>
      </c>
    </row>
    <row r="31" spans="2:6">
      <c r="B31" s="81" t="s">
        <v>241</v>
      </c>
      <c r="C31" s="81" t="s">
        <v>41</v>
      </c>
      <c r="D31" s="82">
        <v>202000</v>
      </c>
      <c r="E31" s="82">
        <v>202000</v>
      </c>
      <c r="F31" s="82">
        <v>202000</v>
      </c>
    </row>
    <row r="32" spans="2:6">
      <c r="B32" s="81" t="s">
        <v>242</v>
      </c>
      <c r="C32" s="81" t="s">
        <v>42</v>
      </c>
      <c r="D32" s="82">
        <v>130000</v>
      </c>
      <c r="E32" s="82">
        <v>180000</v>
      </c>
      <c r="F32" s="82">
        <v>180000</v>
      </c>
    </row>
    <row r="33" spans="2:6">
      <c r="B33" s="81" t="s">
        <v>243</v>
      </c>
      <c r="C33" s="81" t="s">
        <v>43</v>
      </c>
      <c r="D33" s="82">
        <v>56000</v>
      </c>
      <c r="E33" s="82">
        <v>56000</v>
      </c>
      <c r="F33" s="82">
        <v>56000</v>
      </c>
    </row>
    <row r="34" spans="2:6">
      <c r="B34" s="81" t="s">
        <v>244</v>
      </c>
      <c r="C34" s="81" t="s">
        <v>44</v>
      </c>
      <c r="D34" s="82">
        <v>797000</v>
      </c>
      <c r="E34" s="82">
        <v>797000</v>
      </c>
      <c r="F34" s="82">
        <v>797000</v>
      </c>
    </row>
    <row r="35" spans="2:6">
      <c r="B35" s="81" t="s">
        <v>245</v>
      </c>
      <c r="C35" s="81" t="s">
        <v>45</v>
      </c>
      <c r="D35" s="82"/>
      <c r="E35" s="82"/>
      <c r="F35" s="82"/>
    </row>
    <row r="36" spans="2:6">
      <c r="B36" s="81" t="s">
        <v>246</v>
      </c>
      <c r="C36" s="81" t="s">
        <v>46</v>
      </c>
      <c r="D36" s="82">
        <v>521600</v>
      </c>
      <c r="E36" s="82">
        <v>521600</v>
      </c>
      <c r="F36" s="82">
        <v>521600</v>
      </c>
    </row>
    <row r="37" spans="2:6" ht="24">
      <c r="B37" s="79" t="s">
        <v>247</v>
      </c>
      <c r="C37" s="79" t="s">
        <v>248</v>
      </c>
      <c r="D37" s="80">
        <f>D38</f>
        <v>23966</v>
      </c>
      <c r="E37" s="80">
        <f t="shared" ref="E37:F37" si="9">E38</f>
        <v>23966</v>
      </c>
      <c r="F37" s="80">
        <f t="shared" si="9"/>
        <v>23966</v>
      </c>
    </row>
    <row r="38" spans="2:6">
      <c r="B38" s="81" t="s">
        <v>249</v>
      </c>
      <c r="C38" s="81" t="s">
        <v>248</v>
      </c>
      <c r="D38" s="82">
        <v>23966</v>
      </c>
      <c r="E38" s="82">
        <v>23966</v>
      </c>
      <c r="F38" s="82">
        <v>23966</v>
      </c>
    </row>
    <row r="39" spans="2:6">
      <c r="B39" s="79" t="s">
        <v>250</v>
      </c>
      <c r="C39" s="79" t="s">
        <v>53</v>
      </c>
      <c r="D39" s="80">
        <f>SUM(D40:D46)</f>
        <v>400280</v>
      </c>
      <c r="E39" s="80">
        <f t="shared" ref="E39:F39" si="10">SUM(E40:E46)</f>
        <v>400280</v>
      </c>
      <c r="F39" s="80">
        <f t="shared" si="10"/>
        <v>400280</v>
      </c>
    </row>
    <row r="40" spans="2:6" ht="22.5">
      <c r="B40" s="81" t="s">
        <v>251</v>
      </c>
      <c r="C40" s="81" t="s">
        <v>252</v>
      </c>
      <c r="D40" s="82">
        <v>66000</v>
      </c>
      <c r="E40" s="82">
        <v>66000</v>
      </c>
      <c r="F40" s="82">
        <v>66000</v>
      </c>
    </row>
    <row r="41" spans="2:6">
      <c r="B41" s="81" t="s">
        <v>253</v>
      </c>
      <c r="C41" s="81" t="s">
        <v>254</v>
      </c>
      <c r="D41" s="82">
        <v>251000</v>
      </c>
      <c r="E41" s="82">
        <v>251000</v>
      </c>
      <c r="F41" s="82">
        <v>251000</v>
      </c>
    </row>
    <row r="42" spans="2:6">
      <c r="B42" s="81" t="s">
        <v>255</v>
      </c>
      <c r="C42" s="81" t="s">
        <v>50</v>
      </c>
      <c r="D42" s="82">
        <v>10000</v>
      </c>
      <c r="E42" s="82">
        <v>10000</v>
      </c>
      <c r="F42" s="82">
        <v>10000</v>
      </c>
    </row>
    <row r="43" spans="2:6">
      <c r="B43" s="81" t="s">
        <v>256</v>
      </c>
      <c r="C43" s="81" t="s">
        <v>257</v>
      </c>
      <c r="D43" s="82">
        <v>48000</v>
      </c>
      <c r="E43" s="82">
        <v>48000</v>
      </c>
      <c r="F43" s="82">
        <v>48000</v>
      </c>
    </row>
    <row r="44" spans="2:6">
      <c r="B44" s="81" t="s">
        <v>258</v>
      </c>
      <c r="C44" s="81" t="s">
        <v>52</v>
      </c>
      <c r="D44" s="82">
        <v>20280</v>
      </c>
      <c r="E44" s="82">
        <v>20280</v>
      </c>
      <c r="F44" s="82">
        <v>20280</v>
      </c>
    </row>
    <row r="45" spans="2:6">
      <c r="B45" s="81" t="s">
        <v>259</v>
      </c>
      <c r="C45" s="81" t="s">
        <v>260</v>
      </c>
      <c r="D45" s="82"/>
      <c r="E45" s="82"/>
      <c r="F45" s="82"/>
    </row>
    <row r="46" spans="2:6">
      <c r="B46" s="81" t="s">
        <v>261</v>
      </c>
      <c r="C46" s="81" t="s">
        <v>53</v>
      </c>
      <c r="D46" s="82">
        <v>5000</v>
      </c>
      <c r="E46" s="82">
        <v>5000</v>
      </c>
      <c r="F46" s="82">
        <v>5000</v>
      </c>
    </row>
    <row r="47" spans="2:6">
      <c r="B47" s="77" t="s">
        <v>262</v>
      </c>
      <c r="C47" s="77" t="s">
        <v>263</v>
      </c>
      <c r="D47" s="78">
        <f>D48+D50</f>
        <v>12426</v>
      </c>
      <c r="E47" s="78">
        <f t="shared" ref="E47:F47" si="11">E48+E50</f>
        <v>12426</v>
      </c>
      <c r="F47" s="78">
        <f t="shared" si="11"/>
        <v>12426</v>
      </c>
    </row>
    <row r="48" spans="2:6">
      <c r="B48" s="79" t="s">
        <v>264</v>
      </c>
      <c r="C48" s="79" t="s">
        <v>265</v>
      </c>
      <c r="D48" s="80">
        <f>SUM(D49)</f>
        <v>0</v>
      </c>
      <c r="E48" s="80">
        <f t="shared" ref="E48:F48" si="12">SUM(E49)</f>
        <v>0</v>
      </c>
      <c r="F48" s="80">
        <f t="shared" si="12"/>
        <v>0</v>
      </c>
    </row>
    <row r="49" spans="2:6" ht="22.5">
      <c r="B49" s="81" t="s">
        <v>266</v>
      </c>
      <c r="C49" s="81" t="s">
        <v>267</v>
      </c>
      <c r="D49" s="82"/>
      <c r="E49" s="82"/>
      <c r="F49" s="82"/>
    </row>
    <row r="50" spans="2:6">
      <c r="B50" s="79" t="s">
        <v>268</v>
      </c>
      <c r="C50" s="79" t="s">
        <v>269</v>
      </c>
      <c r="D50" s="80">
        <f>SUM(D51:D54)</f>
        <v>12426</v>
      </c>
      <c r="E50" s="80">
        <f t="shared" ref="E50:F50" si="13">SUM(E51:E54)</f>
        <v>12426</v>
      </c>
      <c r="F50" s="80">
        <f t="shared" si="13"/>
        <v>12426</v>
      </c>
    </row>
    <row r="51" spans="2:6">
      <c r="B51" s="81" t="s">
        <v>270</v>
      </c>
      <c r="C51" s="81" t="s">
        <v>271</v>
      </c>
      <c r="D51" s="82">
        <v>12426</v>
      </c>
      <c r="E51" s="82">
        <v>12426</v>
      </c>
      <c r="F51" s="82">
        <v>12426</v>
      </c>
    </row>
    <row r="52" spans="2:6" ht="22.5">
      <c r="B52" s="81" t="s">
        <v>272</v>
      </c>
      <c r="C52" s="81" t="s">
        <v>273</v>
      </c>
      <c r="D52" s="82"/>
      <c r="E52" s="82"/>
      <c r="F52" s="82"/>
    </row>
    <row r="53" spans="2:6">
      <c r="B53" s="81" t="s">
        <v>274</v>
      </c>
      <c r="C53" s="81" t="s">
        <v>275</v>
      </c>
      <c r="D53" s="82"/>
      <c r="E53" s="82"/>
      <c r="F53" s="82"/>
    </row>
    <row r="54" spans="2:6">
      <c r="B54" s="81" t="s">
        <v>276</v>
      </c>
      <c r="C54" s="81" t="s">
        <v>55</v>
      </c>
      <c r="D54" s="82"/>
      <c r="E54" s="82"/>
      <c r="F54" s="82"/>
    </row>
    <row r="55" spans="2:6" ht="25.5">
      <c r="B55" s="77">
        <v>36</v>
      </c>
      <c r="C55" s="77" t="s">
        <v>277</v>
      </c>
      <c r="D55" s="78">
        <f>D56</f>
        <v>0</v>
      </c>
      <c r="E55" s="78">
        <f t="shared" ref="E55:F55" si="14">E56</f>
        <v>0</v>
      </c>
      <c r="F55" s="78">
        <f t="shared" si="14"/>
        <v>0</v>
      </c>
    </row>
    <row r="56" spans="2:6" ht="24">
      <c r="B56" s="79" t="s">
        <v>278</v>
      </c>
      <c r="C56" s="79" t="s">
        <v>141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2:6" ht="22.5">
      <c r="B57" s="81" t="s">
        <v>279</v>
      </c>
      <c r="C57" s="81" t="s">
        <v>142</v>
      </c>
      <c r="D57" s="82">
        <v>0</v>
      </c>
      <c r="E57" s="82">
        <v>0</v>
      </c>
      <c r="F57" s="82">
        <v>0</v>
      </c>
    </row>
    <row r="58" spans="2:6" ht="22.5">
      <c r="B58" s="81" t="s">
        <v>280</v>
      </c>
      <c r="C58" s="81" t="s">
        <v>143</v>
      </c>
      <c r="D58" s="82">
        <v>0</v>
      </c>
      <c r="E58" s="82">
        <v>0</v>
      </c>
      <c r="F58" s="82">
        <v>0</v>
      </c>
    </row>
    <row r="59" spans="2:6" ht="22.5">
      <c r="B59" s="81" t="s">
        <v>281</v>
      </c>
      <c r="C59" s="81" t="s">
        <v>144</v>
      </c>
      <c r="D59" s="82">
        <v>0</v>
      </c>
      <c r="E59" s="82">
        <v>0</v>
      </c>
      <c r="F59" s="82">
        <v>0</v>
      </c>
    </row>
    <row r="60" spans="2:6" ht="22.5">
      <c r="B60" s="81" t="s">
        <v>282</v>
      </c>
      <c r="C60" s="81" t="s">
        <v>145</v>
      </c>
      <c r="D60" s="82">
        <v>0</v>
      </c>
      <c r="E60" s="82">
        <v>0</v>
      </c>
      <c r="F60" s="82">
        <v>0</v>
      </c>
    </row>
    <row r="61" spans="2:6" ht="25.5">
      <c r="B61" s="77" t="s">
        <v>283</v>
      </c>
      <c r="C61" s="77" t="s">
        <v>284</v>
      </c>
      <c r="D61" s="78">
        <f>D62</f>
        <v>0</v>
      </c>
      <c r="E61" s="78">
        <f t="shared" ref="E61:F61" si="15">E62</f>
        <v>0</v>
      </c>
      <c r="F61" s="78">
        <f t="shared" si="15"/>
        <v>0</v>
      </c>
    </row>
    <row r="62" spans="2:6" ht="24">
      <c r="B62" s="79" t="s">
        <v>285</v>
      </c>
      <c r="C62" s="79" t="s">
        <v>286</v>
      </c>
      <c r="D62" s="78">
        <f>D63+D65</f>
        <v>0</v>
      </c>
      <c r="E62" s="78">
        <f t="shared" ref="E62:F62" si="16">E63+E65</f>
        <v>0</v>
      </c>
      <c r="F62" s="78">
        <f t="shared" si="16"/>
        <v>0</v>
      </c>
    </row>
    <row r="63" spans="2:6">
      <c r="B63" s="81" t="s">
        <v>287</v>
      </c>
      <c r="C63" s="81" t="s">
        <v>288</v>
      </c>
      <c r="D63" s="80">
        <f>D64</f>
        <v>0</v>
      </c>
      <c r="E63" s="80">
        <f t="shared" ref="E63:F63" si="17">E64</f>
        <v>0</v>
      </c>
      <c r="F63" s="80">
        <f t="shared" si="17"/>
        <v>0</v>
      </c>
    </row>
    <row r="64" spans="2:6">
      <c r="B64" s="81" t="s">
        <v>289</v>
      </c>
      <c r="C64" s="81" t="s">
        <v>290</v>
      </c>
      <c r="D64" s="82"/>
      <c r="E64" s="82"/>
      <c r="F64" s="82"/>
    </row>
    <row r="65" spans="2:6">
      <c r="B65" s="92">
        <v>3723</v>
      </c>
      <c r="C65" s="81" t="s">
        <v>291</v>
      </c>
      <c r="D65" s="80">
        <f>D66+D67</f>
        <v>0</v>
      </c>
      <c r="E65" s="80">
        <f t="shared" ref="E65:F65" si="18">E66+E67</f>
        <v>0</v>
      </c>
      <c r="F65" s="80">
        <f t="shared" si="18"/>
        <v>0</v>
      </c>
    </row>
    <row r="66" spans="2:6">
      <c r="B66" s="93" t="s">
        <v>292</v>
      </c>
      <c r="C66" s="77" t="s">
        <v>293</v>
      </c>
      <c r="D66" s="78">
        <f>D67</f>
        <v>0</v>
      </c>
      <c r="E66" s="78">
        <f t="shared" ref="E66:F66" si="19">E67</f>
        <v>0</v>
      </c>
      <c r="F66" s="78">
        <f t="shared" si="19"/>
        <v>0</v>
      </c>
    </row>
    <row r="67" spans="2:6">
      <c r="B67" s="94">
        <v>383</v>
      </c>
      <c r="C67" s="79" t="s">
        <v>294</v>
      </c>
      <c r="D67" s="82">
        <f>D68+D69</f>
        <v>0</v>
      </c>
      <c r="E67" s="82">
        <f>E68+E69</f>
        <v>0</v>
      </c>
      <c r="F67" s="82">
        <f>F68+F69</f>
        <v>0</v>
      </c>
    </row>
    <row r="68" spans="2:6">
      <c r="B68" s="92">
        <v>3831</v>
      </c>
      <c r="C68" s="81" t="s">
        <v>295</v>
      </c>
      <c r="D68" s="80">
        <v>0</v>
      </c>
      <c r="E68" s="80">
        <v>0</v>
      </c>
      <c r="F68" s="80">
        <v>0</v>
      </c>
    </row>
    <row r="69" spans="2:6">
      <c r="B69" s="92">
        <v>3834</v>
      </c>
      <c r="C69" s="81" t="s">
        <v>296</v>
      </c>
      <c r="D69" s="80">
        <v>0</v>
      </c>
      <c r="E69" s="80">
        <v>0</v>
      </c>
      <c r="F69" s="80">
        <v>0</v>
      </c>
    </row>
    <row r="70" spans="2:6" ht="25.5">
      <c r="B70" s="77" t="s">
        <v>297</v>
      </c>
      <c r="C70" s="77" t="s">
        <v>298</v>
      </c>
      <c r="D70" s="78">
        <f>D71+D77+D99+D102+D105</f>
        <v>148200</v>
      </c>
      <c r="E70" s="78">
        <f t="shared" ref="E70:F70" si="20">E71+E77+E99+E102+E105</f>
        <v>2110000</v>
      </c>
      <c r="F70" s="78">
        <f t="shared" si="20"/>
        <v>2190000</v>
      </c>
    </row>
    <row r="71" spans="2:6" ht="25.5">
      <c r="B71" s="77" t="s">
        <v>299</v>
      </c>
      <c r="C71" s="77" t="s">
        <v>300</v>
      </c>
      <c r="D71" s="80">
        <f>D72+D74</f>
        <v>5200</v>
      </c>
      <c r="E71" s="80">
        <f t="shared" ref="E71:F71" si="21">E72+E74</f>
        <v>0</v>
      </c>
      <c r="F71" s="80">
        <f t="shared" si="21"/>
        <v>0</v>
      </c>
    </row>
    <row r="72" spans="2:6">
      <c r="B72" s="79" t="s">
        <v>301</v>
      </c>
      <c r="C72" s="79" t="s">
        <v>302</v>
      </c>
      <c r="D72" s="82">
        <f>D73</f>
        <v>0</v>
      </c>
      <c r="E72" s="82">
        <f t="shared" ref="E72:F72" si="22">E73</f>
        <v>0</v>
      </c>
      <c r="F72" s="82">
        <f t="shared" si="22"/>
        <v>0</v>
      </c>
    </row>
    <row r="73" spans="2:6">
      <c r="B73" s="81" t="s">
        <v>303</v>
      </c>
      <c r="C73" s="81" t="s">
        <v>186</v>
      </c>
      <c r="D73" s="82"/>
      <c r="E73" s="82"/>
      <c r="F73" s="82"/>
    </row>
    <row r="74" spans="2:6">
      <c r="B74" s="79" t="s">
        <v>304</v>
      </c>
      <c r="C74" s="79" t="s">
        <v>305</v>
      </c>
      <c r="D74" s="82">
        <f>D75+D76</f>
        <v>5200</v>
      </c>
      <c r="E74" s="82">
        <f t="shared" ref="E74:F74" si="23">E75+E76</f>
        <v>0</v>
      </c>
      <c r="F74" s="82">
        <f t="shared" si="23"/>
        <v>0</v>
      </c>
    </row>
    <row r="75" spans="2:6">
      <c r="B75" s="81" t="s">
        <v>306</v>
      </c>
      <c r="C75" s="81" t="s">
        <v>76</v>
      </c>
      <c r="D75" s="82">
        <v>5200</v>
      </c>
      <c r="E75" s="82"/>
      <c r="F75" s="82"/>
    </row>
    <row r="76" spans="2:6">
      <c r="B76" s="81" t="s">
        <v>307</v>
      </c>
      <c r="C76" s="81" t="s">
        <v>308</v>
      </c>
      <c r="D76" s="82"/>
      <c r="E76" s="82"/>
      <c r="F76" s="82"/>
    </row>
    <row r="77" spans="2:6" ht="25.5">
      <c r="B77" s="77" t="s">
        <v>309</v>
      </c>
      <c r="C77" s="77" t="s">
        <v>310</v>
      </c>
      <c r="D77" s="82">
        <f>D78+D80+D88+D90+D93+D95</f>
        <v>143000</v>
      </c>
      <c r="E77" s="82">
        <f t="shared" ref="E77:F77" si="24">E78+E80+E88+E90+E93+E95</f>
        <v>2110000</v>
      </c>
      <c r="F77" s="82">
        <f t="shared" si="24"/>
        <v>2190000</v>
      </c>
    </row>
    <row r="78" spans="2:6">
      <c r="B78" s="79" t="s">
        <v>311</v>
      </c>
      <c r="C78" s="79" t="s">
        <v>312</v>
      </c>
      <c r="D78" s="82">
        <f>D79</f>
        <v>0</v>
      </c>
      <c r="E78" s="82">
        <f t="shared" ref="E78:F78" si="25">E79</f>
        <v>0</v>
      </c>
      <c r="F78" s="82">
        <f t="shared" si="25"/>
        <v>0</v>
      </c>
    </row>
    <row r="79" spans="2:6">
      <c r="B79" s="81" t="s">
        <v>313</v>
      </c>
      <c r="C79" s="81" t="s">
        <v>192</v>
      </c>
      <c r="D79" s="80"/>
      <c r="E79" s="80"/>
      <c r="F79" s="80"/>
    </row>
    <row r="80" spans="2:6">
      <c r="B80" s="79" t="s">
        <v>314</v>
      </c>
      <c r="C80" s="79" t="s">
        <v>315</v>
      </c>
      <c r="D80" s="82">
        <f>D81+D82+D83+D84+D85+D86+D87</f>
        <v>143000</v>
      </c>
      <c r="E80" s="82">
        <f t="shared" ref="E80:F80" si="26">E81+E82+E83+E84+E85+E86+E87</f>
        <v>910000</v>
      </c>
      <c r="F80" s="82">
        <f t="shared" si="26"/>
        <v>640000</v>
      </c>
    </row>
    <row r="81" spans="2:6">
      <c r="B81" s="81" t="s">
        <v>316</v>
      </c>
      <c r="C81" s="81" t="s">
        <v>77</v>
      </c>
      <c r="D81" s="80">
        <v>73000</v>
      </c>
      <c r="E81" s="80">
        <v>60000</v>
      </c>
      <c r="F81" s="80">
        <v>40000</v>
      </c>
    </row>
    <row r="82" spans="2:6">
      <c r="B82" s="81" t="s">
        <v>317</v>
      </c>
      <c r="C82" s="81" t="s">
        <v>78</v>
      </c>
      <c r="D82" s="82"/>
      <c r="E82" s="82"/>
      <c r="F82" s="82"/>
    </row>
    <row r="83" spans="2:6">
      <c r="B83" s="81" t="s">
        <v>318</v>
      </c>
      <c r="C83" s="81" t="s">
        <v>79</v>
      </c>
      <c r="D83" s="82"/>
      <c r="E83" s="82"/>
      <c r="F83" s="82"/>
    </row>
    <row r="84" spans="2:6">
      <c r="B84" s="81" t="s">
        <v>319</v>
      </c>
      <c r="C84" s="81" t="s">
        <v>80</v>
      </c>
      <c r="D84" s="80">
        <v>70000</v>
      </c>
      <c r="E84" s="80">
        <v>850000</v>
      </c>
      <c r="F84" s="80">
        <v>600000</v>
      </c>
    </row>
    <row r="85" spans="2:6">
      <c r="B85" s="81" t="s">
        <v>320</v>
      </c>
      <c r="C85" s="81" t="s">
        <v>81</v>
      </c>
      <c r="D85" s="82"/>
      <c r="E85" s="82"/>
      <c r="F85" s="82"/>
    </row>
    <row r="86" spans="2:6">
      <c r="B86" s="81" t="s">
        <v>321</v>
      </c>
      <c r="C86" s="81" t="s">
        <v>322</v>
      </c>
      <c r="D86" s="80"/>
      <c r="E86" s="80"/>
      <c r="F86" s="80"/>
    </row>
    <row r="87" spans="2:6">
      <c r="B87" s="81" t="s">
        <v>323</v>
      </c>
      <c r="C87" s="81" t="s">
        <v>82</v>
      </c>
      <c r="D87" s="82"/>
      <c r="E87" s="82"/>
      <c r="F87" s="82"/>
    </row>
    <row r="88" spans="2:6">
      <c r="B88" s="79" t="s">
        <v>324</v>
      </c>
      <c r="C88" s="79" t="s">
        <v>83</v>
      </c>
      <c r="D88" s="82">
        <f>D89</f>
        <v>0</v>
      </c>
      <c r="E88" s="82">
        <f t="shared" ref="E88:F88" si="27">E89</f>
        <v>1200000</v>
      </c>
      <c r="F88" s="82">
        <f t="shared" si="27"/>
        <v>1550000</v>
      </c>
    </row>
    <row r="89" spans="2:6">
      <c r="B89" s="81" t="s">
        <v>325</v>
      </c>
      <c r="C89" s="81" t="s">
        <v>89</v>
      </c>
      <c r="D89" s="82"/>
      <c r="E89" s="82">
        <v>1200000</v>
      </c>
      <c r="F89" s="82">
        <v>1550000</v>
      </c>
    </row>
    <row r="90" spans="2:6" ht="24">
      <c r="B90" s="79" t="s">
        <v>326</v>
      </c>
      <c r="C90" s="79" t="s">
        <v>327</v>
      </c>
      <c r="D90" s="78">
        <f>D91+D92</f>
        <v>0</v>
      </c>
      <c r="E90" s="78">
        <f t="shared" ref="E90:F90" si="28">E91+E92</f>
        <v>0</v>
      </c>
      <c r="F90" s="78">
        <f t="shared" si="28"/>
        <v>0</v>
      </c>
    </row>
    <row r="91" spans="2:6" ht="22.5">
      <c r="B91" s="81" t="s">
        <v>328</v>
      </c>
      <c r="C91" s="81" t="s">
        <v>329</v>
      </c>
      <c r="D91" s="80"/>
      <c r="E91" s="80"/>
      <c r="F91" s="80"/>
    </row>
    <row r="92" spans="2:6">
      <c r="B92" s="81" t="s">
        <v>330</v>
      </c>
      <c r="C92" s="81" t="s">
        <v>331</v>
      </c>
      <c r="D92" s="82"/>
      <c r="E92" s="82"/>
      <c r="F92" s="82"/>
    </row>
    <row r="93" spans="2:6">
      <c r="B93" s="79">
        <v>425</v>
      </c>
      <c r="C93" s="79" t="s">
        <v>332</v>
      </c>
      <c r="D93" s="78">
        <f>D94</f>
        <v>0</v>
      </c>
      <c r="E93" s="78">
        <f t="shared" ref="E93:F93" si="29">E94</f>
        <v>0</v>
      </c>
      <c r="F93" s="78">
        <f t="shared" si="29"/>
        <v>0</v>
      </c>
    </row>
    <row r="94" spans="2:6">
      <c r="B94" s="81" t="s">
        <v>333</v>
      </c>
      <c r="C94" s="81" t="s">
        <v>334</v>
      </c>
      <c r="D94" s="80">
        <v>0</v>
      </c>
      <c r="E94" s="80">
        <v>0</v>
      </c>
      <c r="F94" s="80">
        <v>0</v>
      </c>
    </row>
    <row r="95" spans="2:6">
      <c r="B95" s="79" t="s">
        <v>335</v>
      </c>
      <c r="C95" s="79" t="s">
        <v>336</v>
      </c>
      <c r="D95" s="78">
        <f>D96+D97+D98</f>
        <v>0</v>
      </c>
      <c r="E95" s="78">
        <f t="shared" ref="E95:F95" si="30">E96+E97+E98</f>
        <v>0</v>
      </c>
      <c r="F95" s="78">
        <f t="shared" si="30"/>
        <v>0</v>
      </c>
    </row>
    <row r="96" spans="2:6">
      <c r="B96" s="81" t="s">
        <v>337</v>
      </c>
      <c r="C96" s="81" t="s">
        <v>338</v>
      </c>
      <c r="D96" s="78"/>
      <c r="E96" s="78"/>
      <c r="F96" s="78"/>
    </row>
    <row r="97" spans="2:6">
      <c r="B97" s="81" t="s">
        <v>339</v>
      </c>
      <c r="C97" s="81" t="s">
        <v>340</v>
      </c>
      <c r="D97" s="80"/>
      <c r="E97" s="80"/>
      <c r="F97" s="80"/>
    </row>
    <row r="98" spans="2:6">
      <c r="B98" s="81" t="s">
        <v>341</v>
      </c>
      <c r="C98" s="81" t="s">
        <v>342</v>
      </c>
      <c r="D98" s="82"/>
      <c r="E98" s="82"/>
      <c r="F98" s="82"/>
    </row>
    <row r="99" spans="2:6" ht="25.5">
      <c r="B99" s="77" t="s">
        <v>343</v>
      </c>
      <c r="C99" s="77" t="s">
        <v>344</v>
      </c>
      <c r="D99" s="78">
        <f>D100+D102+D105</f>
        <v>0</v>
      </c>
      <c r="E99" s="78">
        <f t="shared" ref="E99:F99" si="31">E100+E102+E105</f>
        <v>0</v>
      </c>
      <c r="F99" s="78">
        <f t="shared" si="31"/>
        <v>0</v>
      </c>
    </row>
    <row r="100" spans="2:6" ht="24">
      <c r="B100" s="79" t="s">
        <v>345</v>
      </c>
      <c r="C100" s="79" t="s">
        <v>346</v>
      </c>
      <c r="D100" s="82"/>
      <c r="E100" s="82"/>
      <c r="F100" s="82"/>
    </row>
    <row r="101" spans="2:6" ht="22.5">
      <c r="B101" s="81" t="s">
        <v>347</v>
      </c>
      <c r="C101" s="81" t="s">
        <v>348</v>
      </c>
      <c r="D101" s="80">
        <v>0</v>
      </c>
      <c r="E101" s="80">
        <v>0</v>
      </c>
      <c r="F101" s="80">
        <v>0</v>
      </c>
    </row>
    <row r="102" spans="2:6" ht="25.5">
      <c r="B102" s="77" t="s">
        <v>349</v>
      </c>
      <c r="C102" s="77" t="s">
        <v>350</v>
      </c>
      <c r="D102" s="78">
        <f>D103</f>
        <v>0</v>
      </c>
      <c r="E102" s="78">
        <f t="shared" ref="E102:F103" si="32">E103</f>
        <v>0</v>
      </c>
      <c r="F102" s="78">
        <f t="shared" si="32"/>
        <v>0</v>
      </c>
    </row>
    <row r="103" spans="2:6">
      <c r="B103" s="79" t="s">
        <v>351</v>
      </c>
      <c r="C103" s="79" t="s">
        <v>352</v>
      </c>
      <c r="D103" s="80">
        <f>D104</f>
        <v>0</v>
      </c>
      <c r="E103" s="80">
        <f t="shared" si="32"/>
        <v>0</v>
      </c>
      <c r="F103" s="80">
        <f t="shared" si="32"/>
        <v>0</v>
      </c>
    </row>
    <row r="104" spans="2:6">
      <c r="B104" s="81" t="s">
        <v>353</v>
      </c>
      <c r="C104" s="81" t="s">
        <v>352</v>
      </c>
      <c r="D104" s="80"/>
      <c r="E104" s="80"/>
      <c r="F104" s="80"/>
    </row>
    <row r="105" spans="2:6" ht="25.5">
      <c r="B105" s="77" t="s">
        <v>354</v>
      </c>
      <c r="C105" s="77" t="s">
        <v>355</v>
      </c>
      <c r="D105" s="80">
        <f>D106+D108</f>
        <v>0</v>
      </c>
      <c r="E105" s="80">
        <f t="shared" ref="E105:F105" si="33">E106+E108</f>
        <v>0</v>
      </c>
      <c r="F105" s="80">
        <f t="shared" si="33"/>
        <v>0</v>
      </c>
    </row>
    <row r="106" spans="2:6" ht="24">
      <c r="B106" s="79" t="s">
        <v>356</v>
      </c>
      <c r="C106" s="79" t="s">
        <v>357</v>
      </c>
      <c r="D106" s="80">
        <f>D107</f>
        <v>0</v>
      </c>
      <c r="E106" s="80">
        <f t="shared" ref="E106:F106" si="34">E107</f>
        <v>0</v>
      </c>
      <c r="F106" s="80">
        <f t="shared" si="34"/>
        <v>0</v>
      </c>
    </row>
    <row r="107" spans="2:6">
      <c r="B107" s="81" t="s">
        <v>358</v>
      </c>
      <c r="C107" s="81" t="s">
        <v>357</v>
      </c>
      <c r="D107" s="80"/>
      <c r="E107" s="80"/>
      <c r="F107" s="80"/>
    </row>
    <row r="108" spans="2:6">
      <c r="B108" s="79">
        <v>452</v>
      </c>
      <c r="C108" s="79" t="s">
        <v>359</v>
      </c>
      <c r="D108" s="80">
        <f>D109</f>
        <v>0</v>
      </c>
      <c r="E108" s="80">
        <f t="shared" ref="E108:F108" si="35">E109</f>
        <v>0</v>
      </c>
      <c r="F108" s="80">
        <f t="shared" si="35"/>
        <v>0</v>
      </c>
    </row>
    <row r="109" spans="2:6">
      <c r="B109" s="81" t="s">
        <v>360</v>
      </c>
      <c r="C109" s="81" t="s">
        <v>359</v>
      </c>
      <c r="D109" s="80"/>
      <c r="E109" s="80"/>
      <c r="F109" s="80"/>
    </row>
    <row r="110" spans="2:6" ht="25.5">
      <c r="B110" s="77" t="s">
        <v>361</v>
      </c>
      <c r="C110" s="77" t="s">
        <v>362</v>
      </c>
      <c r="D110" s="80">
        <f>D111+D114</f>
        <v>0</v>
      </c>
      <c r="E110" s="80">
        <f t="shared" ref="E110:F110" si="36">E111+E114</f>
        <v>0</v>
      </c>
      <c r="F110" s="80">
        <f t="shared" si="36"/>
        <v>0</v>
      </c>
    </row>
    <row r="111" spans="2:6">
      <c r="B111" s="77" t="s">
        <v>363</v>
      </c>
      <c r="C111" s="77" t="s">
        <v>364</v>
      </c>
      <c r="D111" s="80">
        <f>D112</f>
        <v>0</v>
      </c>
      <c r="E111" s="80">
        <f t="shared" ref="E111:F112" si="37">E112</f>
        <v>0</v>
      </c>
      <c r="F111" s="80">
        <f t="shared" si="37"/>
        <v>0</v>
      </c>
    </row>
    <row r="112" spans="2:6" ht="24">
      <c r="B112" s="79" t="s">
        <v>365</v>
      </c>
      <c r="C112" s="79" t="s">
        <v>366</v>
      </c>
      <c r="D112" s="80">
        <f>D113</f>
        <v>0</v>
      </c>
      <c r="E112" s="80">
        <f t="shared" si="37"/>
        <v>0</v>
      </c>
      <c r="F112" s="80">
        <f t="shared" si="37"/>
        <v>0</v>
      </c>
    </row>
    <row r="113" spans="2:6" ht="22.5">
      <c r="B113" s="81" t="s">
        <v>367</v>
      </c>
      <c r="C113" s="81" t="s">
        <v>366</v>
      </c>
      <c r="D113" s="80"/>
      <c r="E113" s="80"/>
      <c r="F113" s="80"/>
    </row>
    <row r="114" spans="2:6" ht="25.5">
      <c r="B114" s="77" t="s">
        <v>368</v>
      </c>
      <c r="C114" s="77" t="s">
        <v>369</v>
      </c>
      <c r="D114" s="80">
        <f>D115</f>
        <v>0</v>
      </c>
      <c r="E114" s="80">
        <f t="shared" ref="E114:F115" si="38">E115</f>
        <v>0</v>
      </c>
      <c r="F114" s="80">
        <f t="shared" si="38"/>
        <v>0</v>
      </c>
    </row>
    <row r="115" spans="2:6" ht="36">
      <c r="B115" s="79" t="s">
        <v>370</v>
      </c>
      <c r="C115" s="79" t="s">
        <v>371</v>
      </c>
      <c r="D115" s="80">
        <f>D116</f>
        <v>0</v>
      </c>
      <c r="E115" s="80">
        <f t="shared" si="38"/>
        <v>0</v>
      </c>
      <c r="F115" s="80">
        <f t="shared" si="38"/>
        <v>0</v>
      </c>
    </row>
    <row r="116" spans="2:6" ht="22.5">
      <c r="B116" s="81" t="s">
        <v>372</v>
      </c>
      <c r="C116" s="81" t="s">
        <v>373</v>
      </c>
      <c r="D116" s="80"/>
      <c r="E116" s="80"/>
      <c r="F116" s="80"/>
    </row>
    <row r="117" spans="2:6">
      <c r="D117" s="83">
        <f>D3+D70</f>
        <v>48762930.899999999</v>
      </c>
      <c r="E117" s="83">
        <f t="shared" ref="E117:F117" si="39">E3+E70</f>
        <v>52476030.899999999</v>
      </c>
      <c r="F117" s="83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F30" sqref="F30"/>
    </sheetView>
  </sheetViews>
  <sheetFormatPr defaultRowHeight="12.75"/>
  <cols>
    <col min="1" max="1" width="13.42578125" customWidth="1"/>
    <col min="2" max="2" width="10.5703125" customWidth="1"/>
    <col min="3" max="4" width="11" customWidth="1"/>
    <col min="5" max="5" width="9.5703125" customWidth="1"/>
    <col min="6" max="6" width="10.85546875" customWidth="1"/>
    <col min="7" max="7" width="9.7109375" customWidth="1"/>
    <col min="8" max="8" width="10.5703125" customWidth="1"/>
    <col min="9" max="9" width="11.85546875" customWidth="1"/>
    <col min="10" max="10" width="10.85546875" customWidth="1"/>
    <col min="11" max="11" width="9.42578125" customWidth="1"/>
    <col min="12" max="12" width="9.5703125" customWidth="1"/>
    <col min="13" max="13" width="7.85546875" customWidth="1"/>
    <col min="14" max="14" width="9.5703125" customWidth="1"/>
    <col min="15" max="15" width="10.85546875" customWidth="1"/>
  </cols>
  <sheetData>
    <row r="1" spans="1:14" ht="15.75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13"/>
      <c r="N1" s="59"/>
    </row>
    <row r="2" spans="1:14" ht="10.3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2"/>
    </row>
    <row r="3" spans="1:14" ht="22.7" customHeight="1" thickBot="1">
      <c r="A3" s="60" t="s">
        <v>2</v>
      </c>
      <c r="B3" s="552" t="s">
        <v>454</v>
      </c>
      <c r="C3" s="553"/>
      <c r="D3" s="553"/>
      <c r="E3" s="553"/>
      <c r="F3" s="553"/>
      <c r="G3" s="553"/>
      <c r="H3" s="546"/>
      <c r="I3" s="546"/>
      <c r="J3" s="546"/>
      <c r="K3" s="546"/>
      <c r="L3" s="546"/>
      <c r="M3" s="546"/>
      <c r="N3" s="547"/>
    </row>
    <row r="4" spans="1:14" ht="79.349999999999994" customHeight="1" thickBot="1">
      <c r="A4" s="61" t="s">
        <v>3</v>
      </c>
      <c r="B4" s="554" t="s">
        <v>4</v>
      </c>
      <c r="C4" s="555"/>
      <c r="D4" s="556"/>
      <c r="E4" s="514"/>
      <c r="F4" s="514"/>
      <c r="G4" s="514"/>
      <c r="H4" s="515" t="s">
        <v>5</v>
      </c>
      <c r="I4" s="515" t="s">
        <v>6</v>
      </c>
      <c r="J4" s="84" t="s">
        <v>7</v>
      </c>
      <c r="K4" s="84" t="s">
        <v>374</v>
      </c>
      <c r="L4" s="84" t="s">
        <v>8</v>
      </c>
      <c r="M4" s="85" t="s">
        <v>9</v>
      </c>
      <c r="N4" s="85" t="s">
        <v>403</v>
      </c>
    </row>
    <row r="5" spans="1:14" ht="36">
      <c r="A5" s="409"/>
      <c r="B5" s="424" t="s">
        <v>10</v>
      </c>
      <c r="C5" s="425" t="s">
        <v>441</v>
      </c>
      <c r="D5" s="425" t="s">
        <v>421</v>
      </c>
      <c r="E5" s="425" t="s">
        <v>384</v>
      </c>
      <c r="F5" s="425" t="s">
        <v>383</v>
      </c>
      <c r="G5" s="425" t="s">
        <v>445</v>
      </c>
      <c r="H5" s="185">
        <v>3211</v>
      </c>
      <c r="I5" s="185" t="s">
        <v>11</v>
      </c>
      <c r="J5" s="185">
        <v>5211</v>
      </c>
      <c r="K5" s="185">
        <v>6211</v>
      </c>
      <c r="L5" s="186">
        <v>7311</v>
      </c>
      <c r="M5" s="187">
        <v>8311</v>
      </c>
      <c r="N5" s="187">
        <v>9311</v>
      </c>
    </row>
    <row r="6" spans="1:14">
      <c r="A6" s="410">
        <v>634</v>
      </c>
      <c r="B6" s="411"/>
      <c r="C6" s="411"/>
      <c r="D6" s="412"/>
      <c r="E6" s="412"/>
      <c r="F6" s="408"/>
      <c r="G6" s="408"/>
      <c r="H6" s="408"/>
      <c r="I6" s="413"/>
      <c r="J6" s="428"/>
      <c r="K6" s="412"/>
      <c r="L6" s="412"/>
      <c r="M6" s="412"/>
      <c r="N6" s="412"/>
    </row>
    <row r="7" spans="1:14">
      <c r="A7" s="410">
        <v>636</v>
      </c>
      <c r="B7" s="411"/>
      <c r="C7" s="411"/>
      <c r="D7" s="412"/>
      <c r="E7" s="412"/>
      <c r="F7" s="408"/>
      <c r="G7" s="408"/>
      <c r="H7" s="408"/>
      <c r="I7" s="413"/>
      <c r="J7" s="428">
        <v>769000</v>
      </c>
      <c r="K7" s="412"/>
      <c r="L7" s="412"/>
      <c r="M7" s="412"/>
      <c r="N7" s="412"/>
    </row>
    <row r="8" spans="1:14">
      <c r="A8" s="410">
        <v>638</v>
      </c>
      <c r="B8" s="411"/>
      <c r="C8" s="411"/>
      <c r="D8" s="412"/>
      <c r="E8" s="412"/>
      <c r="F8" s="408"/>
      <c r="G8" s="408"/>
      <c r="H8" s="408"/>
      <c r="I8" s="413"/>
      <c r="J8" s="408">
        <v>956497</v>
      </c>
      <c r="K8" s="412"/>
      <c r="L8" s="412"/>
      <c r="M8" s="412"/>
      <c r="N8" s="412"/>
    </row>
    <row r="9" spans="1:14">
      <c r="A9" s="410">
        <v>642</v>
      </c>
      <c r="B9" s="411"/>
      <c r="C9" s="411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</row>
    <row r="10" spans="1:14">
      <c r="A10" s="410">
        <v>641</v>
      </c>
      <c r="B10" s="411"/>
      <c r="C10" s="411"/>
      <c r="D10" s="408"/>
      <c r="E10" s="408"/>
      <c r="F10" s="408"/>
      <c r="G10" s="408"/>
      <c r="H10" s="408">
        <v>6000</v>
      </c>
      <c r="I10" s="408"/>
      <c r="J10" s="408"/>
      <c r="K10" s="408"/>
      <c r="L10" s="408"/>
      <c r="M10" s="408"/>
      <c r="N10" s="408"/>
    </row>
    <row r="11" spans="1:14">
      <c r="A11" s="410">
        <v>652</v>
      </c>
      <c r="B11" s="411"/>
      <c r="C11" s="411"/>
      <c r="D11" s="408"/>
      <c r="E11" s="408"/>
      <c r="F11" s="408"/>
      <c r="G11" s="408"/>
      <c r="H11" s="408"/>
      <c r="I11" s="408"/>
      <c r="J11" s="408"/>
      <c r="K11" s="408"/>
      <c r="L11" s="408">
        <v>115000</v>
      </c>
      <c r="M11" s="408"/>
      <c r="N11" s="408"/>
    </row>
    <row r="12" spans="1:14">
      <c r="A12" s="410">
        <v>661</v>
      </c>
      <c r="B12" s="411"/>
      <c r="C12" s="411"/>
      <c r="D12" s="408"/>
      <c r="E12" s="408"/>
      <c r="F12" s="408"/>
      <c r="G12" s="408"/>
      <c r="H12" s="408">
        <v>3143000</v>
      </c>
      <c r="I12" s="408"/>
      <c r="J12" s="408"/>
      <c r="K12" s="408"/>
      <c r="L12" s="408"/>
      <c r="M12" s="408"/>
      <c r="N12" s="408"/>
    </row>
    <row r="13" spans="1:14">
      <c r="A13" s="410">
        <v>663</v>
      </c>
      <c r="B13" s="411"/>
      <c r="C13" s="411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</row>
    <row r="14" spans="1:14">
      <c r="A14" s="410">
        <v>671</v>
      </c>
      <c r="B14" s="411">
        <v>1841000</v>
      </c>
      <c r="C14" s="426">
        <v>1700000</v>
      </c>
      <c r="D14" s="408">
        <v>2074760</v>
      </c>
      <c r="E14" s="408">
        <v>300000</v>
      </c>
      <c r="F14" s="408">
        <v>800000</v>
      </c>
      <c r="G14" s="408"/>
      <c r="H14" s="408"/>
      <c r="I14" s="408"/>
      <c r="J14" s="408"/>
      <c r="K14" s="408"/>
      <c r="L14" s="408"/>
      <c r="M14" s="408"/>
      <c r="N14" s="408"/>
    </row>
    <row r="15" spans="1:14">
      <c r="A15" s="410">
        <v>673</v>
      </c>
      <c r="B15" s="411"/>
      <c r="C15" s="411"/>
      <c r="D15" s="408"/>
      <c r="E15" s="408"/>
      <c r="F15" s="408"/>
      <c r="G15" s="408"/>
      <c r="H15" s="408"/>
      <c r="I15" s="408">
        <v>47555364</v>
      </c>
      <c r="J15" s="408"/>
      <c r="K15" s="408"/>
      <c r="L15" s="408"/>
      <c r="M15" s="408"/>
      <c r="N15" s="408"/>
    </row>
    <row r="16" spans="1:14">
      <c r="A16" s="410">
        <v>683</v>
      </c>
      <c r="B16" s="411"/>
      <c r="C16" s="411"/>
      <c r="D16" s="408"/>
      <c r="E16" s="408"/>
      <c r="F16" s="408"/>
      <c r="G16" s="408"/>
      <c r="H16" s="408">
        <v>1000</v>
      </c>
      <c r="I16" s="408"/>
      <c r="J16" s="408"/>
      <c r="K16" s="408"/>
      <c r="L16" s="408"/>
      <c r="M16" s="408"/>
      <c r="N16" s="408"/>
    </row>
    <row r="17" spans="1:14">
      <c r="A17" s="410">
        <v>721</v>
      </c>
      <c r="B17" s="411"/>
      <c r="C17" s="411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</row>
    <row r="18" spans="1:14">
      <c r="A18" s="410" t="s">
        <v>437</v>
      </c>
      <c r="B18" s="411"/>
      <c r="C18" s="411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</row>
    <row r="19" spans="1:14">
      <c r="A19" s="410" t="s">
        <v>438</v>
      </c>
      <c r="B19" s="411"/>
      <c r="C19" s="411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</row>
    <row r="20" spans="1:14" ht="24.75" thickBot="1">
      <c r="A20" s="414" t="s">
        <v>12</v>
      </c>
      <c r="B20" s="415">
        <f t="shared" ref="B20:N20" si="0">SUM(B6:B19)</f>
        <v>1841000</v>
      </c>
      <c r="C20" s="415">
        <f t="shared" si="0"/>
        <v>1700000</v>
      </c>
      <c r="D20" s="415">
        <f t="shared" si="0"/>
        <v>2074760</v>
      </c>
      <c r="E20" s="415">
        <f t="shared" si="0"/>
        <v>300000</v>
      </c>
      <c r="F20" s="415">
        <f t="shared" si="0"/>
        <v>800000</v>
      </c>
      <c r="G20" s="415">
        <f t="shared" si="0"/>
        <v>0</v>
      </c>
      <c r="H20" s="415">
        <f>SUM(H6:H16)</f>
        <v>3150000</v>
      </c>
      <c r="I20" s="415">
        <f t="shared" si="0"/>
        <v>47555364</v>
      </c>
      <c r="J20" s="415">
        <f t="shared" si="0"/>
        <v>1725497</v>
      </c>
      <c r="K20" s="415">
        <f t="shared" si="0"/>
        <v>0</v>
      </c>
      <c r="L20" s="415">
        <f t="shared" si="0"/>
        <v>115000</v>
      </c>
      <c r="M20" s="415">
        <f t="shared" si="0"/>
        <v>0</v>
      </c>
      <c r="N20" s="415">
        <f t="shared" si="0"/>
        <v>0</v>
      </c>
    </row>
    <row r="21" spans="1:14" ht="25.35" customHeight="1" thickBot="1">
      <c r="A21" s="416" t="s">
        <v>414</v>
      </c>
      <c r="B21" s="557">
        <f>SUM(B20:N20)</f>
        <v>59261621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9"/>
    </row>
    <row r="22" spans="1:14">
      <c r="A22" s="62"/>
      <c r="B22" s="62"/>
      <c r="C22" s="62"/>
      <c r="D22" s="62"/>
      <c r="E22" s="62"/>
      <c r="F22" s="62"/>
      <c r="G22" s="62"/>
      <c r="H22" s="74"/>
      <c r="I22" s="73"/>
      <c r="J22" s="59"/>
      <c r="K22" s="59"/>
      <c r="L22" s="3"/>
      <c r="M22" s="3"/>
      <c r="N22" s="59"/>
    </row>
    <row r="23" spans="1:14">
      <c r="A23" s="62"/>
      <c r="B23" s="397"/>
      <c r="C23" s="397"/>
      <c r="D23" s="62"/>
      <c r="E23" s="62"/>
      <c r="F23" s="62"/>
      <c r="G23" s="62"/>
      <c r="H23" s="74"/>
      <c r="I23" s="73"/>
      <c r="J23" s="59"/>
      <c r="K23" s="59"/>
      <c r="L23" s="3"/>
      <c r="M23" s="3"/>
      <c r="N23" s="59"/>
    </row>
    <row r="24" spans="1:14">
      <c r="A24" s="62"/>
      <c r="B24" s="397"/>
      <c r="C24" s="397"/>
      <c r="D24" s="62"/>
      <c r="E24" s="62"/>
      <c r="F24" s="62"/>
      <c r="G24" s="62"/>
      <c r="H24" s="74"/>
      <c r="I24" s="73"/>
      <c r="J24" s="59"/>
      <c r="K24" s="59"/>
      <c r="L24" s="3"/>
      <c r="M24" s="3"/>
      <c r="N24" s="59"/>
    </row>
    <row r="25" spans="1:14">
      <c r="A25" s="62"/>
      <c r="B25" s="397"/>
      <c r="C25" s="397"/>
      <c r="D25" s="62"/>
      <c r="E25" s="62"/>
      <c r="F25" s="62"/>
      <c r="G25" s="62"/>
      <c r="H25" s="74"/>
      <c r="I25" s="73"/>
      <c r="J25" s="59"/>
      <c r="K25" s="59"/>
      <c r="L25" s="3"/>
      <c r="M25" s="3"/>
      <c r="N25" s="59"/>
    </row>
    <row r="26" spans="1:14">
      <c r="A26" s="62"/>
      <c r="B26" s="62"/>
      <c r="C26" s="62"/>
      <c r="D26" s="62"/>
      <c r="E26" s="62"/>
      <c r="F26" s="62"/>
      <c r="G26" s="62"/>
      <c r="H26" s="74"/>
      <c r="I26" s="73"/>
      <c r="J26" s="59"/>
      <c r="K26" s="59"/>
      <c r="L26" s="3"/>
      <c r="M26" s="3"/>
      <c r="N26" s="59"/>
    </row>
    <row r="27" spans="1:14">
      <c r="A27" s="62"/>
      <c r="B27" s="62"/>
      <c r="C27" s="62"/>
      <c r="D27" s="62"/>
      <c r="E27" s="62"/>
      <c r="F27" s="62"/>
      <c r="G27" s="62"/>
      <c r="H27" s="74"/>
      <c r="I27" s="73"/>
      <c r="J27" s="59"/>
      <c r="K27" s="59"/>
      <c r="L27" s="3"/>
      <c r="M27" s="3"/>
      <c r="N27" s="59"/>
    </row>
    <row r="28" spans="1:14">
      <c r="A28" s="62"/>
      <c r="B28" s="62"/>
      <c r="C28" s="62"/>
      <c r="D28" s="62"/>
      <c r="E28" s="62"/>
      <c r="F28" s="62"/>
      <c r="G28" s="62"/>
      <c r="H28" s="74"/>
      <c r="I28" s="73"/>
      <c r="J28" s="59"/>
      <c r="K28" s="59"/>
      <c r="L28" s="3"/>
      <c r="M28" s="3"/>
      <c r="N28" s="59"/>
    </row>
    <row r="29" spans="1:14">
      <c r="A29" s="62"/>
      <c r="B29" s="62"/>
      <c r="C29" s="62"/>
      <c r="D29" s="62"/>
      <c r="E29" s="62"/>
      <c r="F29" s="62"/>
      <c r="G29" s="62"/>
      <c r="H29" s="74"/>
      <c r="I29" s="73"/>
      <c r="J29" s="59"/>
      <c r="K29" s="59"/>
      <c r="L29" s="3"/>
      <c r="M29" s="3"/>
      <c r="N29" s="59"/>
    </row>
    <row r="30" spans="1:14" ht="13.5" thickBot="1">
      <c r="A30" s="62"/>
      <c r="B30" s="62"/>
      <c r="C30" s="62"/>
      <c r="D30" s="62"/>
      <c r="E30" s="62"/>
      <c r="F30" s="62"/>
      <c r="G30" s="62"/>
      <c r="H30" s="63"/>
      <c r="I30" s="64"/>
      <c r="J30" s="59"/>
      <c r="K30" s="59"/>
      <c r="L30" s="3"/>
      <c r="M30" s="3"/>
      <c r="N30" s="59"/>
    </row>
    <row r="31" spans="1:14" ht="26.25" thickBot="1">
      <c r="A31" s="65" t="s">
        <v>2</v>
      </c>
      <c r="B31" s="545" t="s">
        <v>453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7"/>
    </row>
    <row r="32" spans="1:14" ht="96.75" thickBot="1">
      <c r="A32" s="66" t="s">
        <v>3</v>
      </c>
      <c r="B32" s="560" t="s">
        <v>4</v>
      </c>
      <c r="C32" s="561"/>
      <c r="D32" s="562"/>
      <c r="E32" s="515"/>
      <c r="F32" s="515"/>
      <c r="G32" s="515"/>
      <c r="H32" s="84" t="s">
        <v>5</v>
      </c>
      <c r="I32" s="515"/>
      <c r="J32" s="84" t="s">
        <v>7</v>
      </c>
      <c r="K32" s="84" t="s">
        <v>374</v>
      </c>
      <c r="L32" s="84" t="s">
        <v>8</v>
      </c>
      <c r="M32" s="184"/>
      <c r="N32" s="85" t="s">
        <v>9</v>
      </c>
    </row>
    <row r="33" spans="1:14" ht="38.25">
      <c r="A33" s="67"/>
      <c r="B33" s="4" t="s">
        <v>10</v>
      </c>
      <c r="C33" s="5" t="s">
        <v>425</v>
      </c>
      <c r="D33" s="5" t="s">
        <v>421</v>
      </c>
      <c r="E33" s="5" t="s">
        <v>384</v>
      </c>
      <c r="F33" s="425" t="s">
        <v>383</v>
      </c>
      <c r="G33" s="425" t="s">
        <v>445</v>
      </c>
      <c r="H33" s="5">
        <v>3211</v>
      </c>
      <c r="I33" s="5" t="s">
        <v>11</v>
      </c>
      <c r="J33" s="5">
        <v>5211</v>
      </c>
      <c r="K33" s="5">
        <v>6211</v>
      </c>
      <c r="L33" s="6">
        <v>7311</v>
      </c>
      <c r="M33" s="6"/>
      <c r="N33" s="7">
        <v>8311</v>
      </c>
    </row>
    <row r="34" spans="1:14">
      <c r="A34" s="8">
        <v>634</v>
      </c>
      <c r="B34" s="411"/>
      <c r="C34" s="408"/>
      <c r="D34" s="412"/>
      <c r="E34" s="412"/>
      <c r="F34" s="412"/>
      <c r="G34" s="408"/>
      <c r="H34" s="408"/>
      <c r="I34" s="413"/>
      <c r="J34" s="412"/>
      <c r="K34" s="412"/>
      <c r="L34" s="412"/>
      <c r="M34" s="412"/>
      <c r="N34" s="412"/>
    </row>
    <row r="35" spans="1:14">
      <c r="A35" s="8">
        <v>636</v>
      </c>
      <c r="B35" s="411"/>
      <c r="C35" s="408"/>
      <c r="D35" s="412"/>
      <c r="E35" s="412"/>
      <c r="F35" s="412"/>
      <c r="G35" s="408"/>
      <c r="H35" s="408"/>
      <c r="I35" s="413"/>
      <c r="J35" s="428">
        <v>769000</v>
      </c>
      <c r="K35" s="412"/>
      <c r="L35" s="412"/>
      <c r="M35" s="412"/>
      <c r="N35" s="412"/>
    </row>
    <row r="36" spans="1:14">
      <c r="A36" s="8">
        <v>638</v>
      </c>
      <c r="B36" s="411"/>
      <c r="C36" s="408"/>
      <c r="D36" s="408"/>
      <c r="E36" s="408"/>
      <c r="F36" s="408"/>
      <c r="G36" s="408"/>
      <c r="H36" s="408"/>
      <c r="I36" s="408"/>
      <c r="J36" s="408">
        <v>961605</v>
      </c>
      <c r="K36" s="408"/>
      <c r="L36" s="408"/>
      <c r="M36" s="408"/>
      <c r="N36" s="408"/>
    </row>
    <row r="37" spans="1:14">
      <c r="A37" s="8">
        <v>641</v>
      </c>
      <c r="B37" s="411"/>
      <c r="C37" s="408"/>
      <c r="D37" s="408"/>
      <c r="E37" s="408"/>
      <c r="F37" s="408"/>
      <c r="G37" s="408"/>
      <c r="H37" s="408">
        <v>6000</v>
      </c>
      <c r="I37" s="408"/>
      <c r="J37" s="408"/>
      <c r="K37" s="408"/>
      <c r="L37" s="408"/>
      <c r="M37" s="408"/>
      <c r="N37" s="408"/>
    </row>
    <row r="38" spans="1:14">
      <c r="A38" s="8">
        <v>652</v>
      </c>
      <c r="B38" s="411"/>
      <c r="C38" s="408"/>
      <c r="D38" s="408"/>
      <c r="E38" s="408"/>
      <c r="F38" s="408"/>
      <c r="G38" s="408"/>
      <c r="H38" s="408"/>
      <c r="I38" s="408"/>
      <c r="J38" s="408"/>
      <c r="K38" s="408"/>
      <c r="L38" s="408">
        <v>115000</v>
      </c>
      <c r="M38" s="408"/>
      <c r="N38" s="408"/>
    </row>
    <row r="39" spans="1:14">
      <c r="A39" s="8">
        <v>661</v>
      </c>
      <c r="B39" s="411"/>
      <c r="C39" s="408"/>
      <c r="D39" s="408"/>
      <c r="E39" s="408"/>
      <c r="F39" s="408"/>
      <c r="G39" s="408"/>
      <c r="H39" s="408">
        <v>4343000</v>
      </c>
      <c r="I39" s="408"/>
      <c r="J39" s="408"/>
      <c r="K39" s="408"/>
      <c r="L39" s="408"/>
      <c r="M39" s="408"/>
      <c r="N39" s="408"/>
    </row>
    <row r="40" spans="1:14">
      <c r="A40" s="8">
        <v>663</v>
      </c>
      <c r="B40" s="411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</row>
    <row r="41" spans="1:14">
      <c r="A41" s="8">
        <v>671</v>
      </c>
      <c r="B41" s="411">
        <v>1430000</v>
      </c>
      <c r="C41" s="426">
        <v>1700000</v>
      </c>
      <c r="D41" s="408">
        <v>4000000</v>
      </c>
      <c r="E41" s="408">
        <v>300000</v>
      </c>
      <c r="F41" s="408">
        <v>0</v>
      </c>
      <c r="G41" s="408"/>
      <c r="H41" s="408"/>
      <c r="I41" s="408"/>
      <c r="J41" s="408"/>
      <c r="K41" s="408"/>
      <c r="L41" s="408"/>
      <c r="M41" s="408"/>
      <c r="N41" s="408"/>
    </row>
    <row r="42" spans="1:14">
      <c r="A42" s="8">
        <v>673</v>
      </c>
      <c r="B42" s="411"/>
      <c r="C42" s="426"/>
      <c r="D42" s="408"/>
      <c r="E42" s="408"/>
      <c r="F42" s="408"/>
      <c r="G42" s="408"/>
      <c r="H42" s="408"/>
      <c r="I42" s="408">
        <v>47555364</v>
      </c>
      <c r="J42" s="408"/>
      <c r="K42" s="408"/>
      <c r="L42" s="408"/>
      <c r="M42" s="408"/>
      <c r="N42" s="408"/>
    </row>
    <row r="43" spans="1:14">
      <c r="A43" s="8">
        <v>683</v>
      </c>
      <c r="B43" s="411"/>
      <c r="C43" s="426"/>
      <c r="D43" s="408"/>
      <c r="E43" s="408"/>
      <c r="F43" s="408"/>
      <c r="G43" s="408"/>
      <c r="H43" s="408">
        <v>1000</v>
      </c>
      <c r="I43" s="408"/>
      <c r="J43" s="408"/>
      <c r="K43" s="408"/>
      <c r="L43" s="408"/>
      <c r="M43" s="408"/>
      <c r="N43" s="408"/>
    </row>
    <row r="44" spans="1:14">
      <c r="A44" s="8">
        <v>721</v>
      </c>
      <c r="B44" s="411"/>
      <c r="C44" s="426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</row>
    <row r="45" spans="1:14">
      <c r="A45" s="8">
        <v>922</v>
      </c>
      <c r="B45" s="411"/>
      <c r="C45" s="426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</row>
    <row r="46" spans="1:14" ht="26.25" thickBot="1">
      <c r="A46" s="10" t="s">
        <v>12</v>
      </c>
      <c r="B46" s="415">
        <f t="shared" ref="B46:N46" si="1">SUM(B34:B45)</f>
        <v>1430000</v>
      </c>
      <c r="C46" s="427">
        <f t="shared" si="1"/>
        <v>1700000</v>
      </c>
      <c r="D46" s="415">
        <f t="shared" si="1"/>
        <v>4000000</v>
      </c>
      <c r="E46" s="415">
        <f t="shared" si="1"/>
        <v>300000</v>
      </c>
      <c r="F46" s="415">
        <f t="shared" si="1"/>
        <v>0</v>
      </c>
      <c r="G46" s="415">
        <f t="shared" si="1"/>
        <v>0</v>
      </c>
      <c r="H46" s="415">
        <f t="shared" si="1"/>
        <v>4350000</v>
      </c>
      <c r="I46" s="415">
        <f t="shared" si="1"/>
        <v>47555364</v>
      </c>
      <c r="J46" s="415">
        <f t="shared" si="1"/>
        <v>1730605</v>
      </c>
      <c r="K46" s="415">
        <f t="shared" si="1"/>
        <v>0</v>
      </c>
      <c r="L46" s="415">
        <f t="shared" si="1"/>
        <v>115000</v>
      </c>
      <c r="M46" s="415"/>
      <c r="N46" s="415">
        <f t="shared" si="1"/>
        <v>0</v>
      </c>
    </row>
    <row r="47" spans="1:14" ht="51.75" thickBot="1">
      <c r="A47" s="11" t="s">
        <v>426</v>
      </c>
      <c r="B47" s="542">
        <f>SUM(B46:N46)</f>
        <v>61180969</v>
      </c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4"/>
    </row>
    <row r="48" spans="1:14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3.5" thickBot="1">
      <c r="A54" s="68"/>
      <c r="B54" s="68"/>
      <c r="C54" s="68"/>
      <c r="D54" s="68"/>
      <c r="E54" s="68"/>
      <c r="F54" s="68"/>
      <c r="G54" s="68"/>
      <c r="H54" s="69"/>
      <c r="I54" s="70"/>
      <c r="J54" s="59"/>
      <c r="K54" s="59"/>
      <c r="L54" s="59"/>
      <c r="M54" s="59"/>
      <c r="N54" s="59"/>
    </row>
    <row r="55" spans="1:14" ht="26.25" thickBot="1">
      <c r="A55" s="65" t="s">
        <v>2</v>
      </c>
      <c r="B55" s="545" t="s">
        <v>458</v>
      </c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7"/>
    </row>
    <row r="56" spans="1:14" ht="96.75" thickBot="1">
      <c r="A56" s="66" t="s">
        <v>3</v>
      </c>
      <c r="B56" s="548" t="s">
        <v>4</v>
      </c>
      <c r="C56" s="549"/>
      <c r="D56" s="550"/>
      <c r="E56" s="512"/>
      <c r="F56" s="512"/>
      <c r="G56" s="512"/>
      <c r="H56" s="84" t="s">
        <v>5</v>
      </c>
      <c r="I56" s="515"/>
      <c r="J56" s="84" t="s">
        <v>7</v>
      </c>
      <c r="K56" s="84" t="s">
        <v>374</v>
      </c>
      <c r="L56" s="84" t="s">
        <v>8</v>
      </c>
      <c r="M56" s="184"/>
      <c r="N56" s="85" t="s">
        <v>9</v>
      </c>
    </row>
    <row r="57" spans="1:14" ht="33" customHeight="1">
      <c r="A57" s="71"/>
      <c r="B57" s="12" t="s">
        <v>10</v>
      </c>
      <c r="C57" s="5" t="s">
        <v>425</v>
      </c>
      <c r="D57" s="5" t="s">
        <v>421</v>
      </c>
      <c r="E57" s="5" t="s">
        <v>384</v>
      </c>
      <c r="F57" s="425" t="s">
        <v>383</v>
      </c>
      <c r="G57" s="425" t="s">
        <v>445</v>
      </c>
      <c r="H57" s="5">
        <v>3211</v>
      </c>
      <c r="I57" s="5" t="s">
        <v>11</v>
      </c>
      <c r="J57" s="5">
        <v>5211</v>
      </c>
      <c r="K57" s="5">
        <v>6211</v>
      </c>
      <c r="L57" s="6">
        <v>7311</v>
      </c>
      <c r="M57" s="6"/>
      <c r="N57" s="7">
        <v>8311</v>
      </c>
    </row>
    <row r="58" spans="1:14">
      <c r="A58" s="8">
        <v>634</v>
      </c>
      <c r="B58" s="411"/>
      <c r="C58" s="408"/>
      <c r="D58" s="412"/>
      <c r="E58" s="412"/>
      <c r="F58" s="412"/>
      <c r="G58" s="408"/>
      <c r="H58" s="408"/>
      <c r="I58" s="413"/>
      <c r="J58" s="412"/>
      <c r="K58" s="412"/>
      <c r="L58" s="412"/>
      <c r="M58" s="412"/>
      <c r="N58" s="412"/>
    </row>
    <row r="59" spans="1:14">
      <c r="A59" s="8">
        <v>636</v>
      </c>
      <c r="B59" s="411"/>
      <c r="C59" s="408"/>
      <c r="D59" s="412"/>
      <c r="E59" s="412"/>
      <c r="F59" s="412"/>
      <c r="G59" s="408"/>
      <c r="H59" s="408"/>
      <c r="I59" s="413"/>
      <c r="J59" s="412">
        <v>769000</v>
      </c>
      <c r="K59" s="412"/>
      <c r="L59" s="412"/>
      <c r="M59" s="412"/>
      <c r="N59" s="412"/>
    </row>
    <row r="60" spans="1:14">
      <c r="A60" s="8">
        <v>638</v>
      </c>
      <c r="B60" s="411"/>
      <c r="C60" s="408"/>
      <c r="D60" s="412"/>
      <c r="E60" s="412"/>
      <c r="F60" s="412"/>
      <c r="G60" s="408"/>
      <c r="H60" s="408"/>
      <c r="I60" s="413"/>
      <c r="J60" s="412">
        <v>965112</v>
      </c>
      <c r="K60" s="412"/>
      <c r="L60" s="412"/>
      <c r="M60" s="412"/>
      <c r="N60" s="412"/>
    </row>
    <row r="61" spans="1:14">
      <c r="A61" s="8">
        <v>642</v>
      </c>
      <c r="B61" s="411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</row>
    <row r="62" spans="1:14">
      <c r="A62" s="8">
        <v>641</v>
      </c>
      <c r="B62" s="411"/>
      <c r="C62" s="408"/>
      <c r="D62" s="408"/>
      <c r="E62" s="408"/>
      <c r="F62" s="408"/>
      <c r="G62" s="408"/>
      <c r="H62" s="408">
        <v>6000</v>
      </c>
      <c r="I62" s="408"/>
      <c r="J62" s="408"/>
      <c r="K62" s="408"/>
      <c r="L62" s="408"/>
      <c r="M62" s="408"/>
      <c r="N62" s="408"/>
    </row>
    <row r="63" spans="1:14">
      <c r="A63" s="8">
        <v>652</v>
      </c>
      <c r="B63" s="411"/>
      <c r="C63" s="408"/>
      <c r="D63" s="408"/>
      <c r="E63" s="408"/>
      <c r="F63" s="408"/>
      <c r="G63" s="408"/>
      <c r="H63" s="408"/>
      <c r="I63" s="408"/>
      <c r="J63" s="408"/>
      <c r="K63" s="408"/>
      <c r="L63" s="408">
        <v>115000</v>
      </c>
      <c r="M63" s="408"/>
      <c r="N63" s="408"/>
    </row>
    <row r="64" spans="1:14">
      <c r="A64" s="8">
        <v>661</v>
      </c>
      <c r="B64" s="411"/>
      <c r="C64" s="408"/>
      <c r="D64" s="408"/>
      <c r="E64" s="408"/>
      <c r="F64" s="408"/>
      <c r="G64" s="408"/>
      <c r="H64" s="408">
        <v>3503000</v>
      </c>
      <c r="I64" s="408"/>
      <c r="J64" s="408"/>
      <c r="K64" s="408"/>
      <c r="L64" s="408"/>
      <c r="M64" s="408"/>
      <c r="N64" s="408"/>
    </row>
    <row r="65" spans="1:14">
      <c r="A65" s="8">
        <v>663</v>
      </c>
      <c r="B65" s="411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</row>
    <row r="66" spans="1:14">
      <c r="A66" s="8">
        <v>671</v>
      </c>
      <c r="B66" s="411">
        <v>2500000</v>
      </c>
      <c r="C66" s="426">
        <v>1700000</v>
      </c>
      <c r="D66" s="408">
        <v>4000000</v>
      </c>
      <c r="E66" s="408">
        <v>300000</v>
      </c>
      <c r="F66" s="408"/>
      <c r="G66" s="408"/>
      <c r="H66" s="408"/>
      <c r="I66" s="408"/>
      <c r="J66" s="408"/>
      <c r="K66" s="408"/>
      <c r="L66" s="408"/>
      <c r="M66" s="408"/>
      <c r="N66" s="408"/>
    </row>
    <row r="67" spans="1:14">
      <c r="A67" s="8">
        <v>673</v>
      </c>
      <c r="B67" s="411"/>
      <c r="C67" s="426"/>
      <c r="D67" s="408"/>
      <c r="E67" s="408"/>
      <c r="F67" s="408"/>
      <c r="G67" s="408"/>
      <c r="H67" s="408"/>
      <c r="I67" s="408">
        <v>47555364</v>
      </c>
      <c r="J67" s="408"/>
      <c r="K67" s="408"/>
      <c r="L67" s="408"/>
      <c r="M67" s="408"/>
      <c r="N67" s="408"/>
    </row>
    <row r="68" spans="1:14">
      <c r="A68" s="8">
        <v>683</v>
      </c>
      <c r="B68" s="411"/>
      <c r="C68" s="426"/>
      <c r="D68" s="408"/>
      <c r="E68" s="408"/>
      <c r="F68" s="408"/>
      <c r="G68" s="408"/>
      <c r="H68" s="408">
        <v>1000</v>
      </c>
      <c r="I68" s="408"/>
      <c r="J68" s="408"/>
      <c r="K68" s="408"/>
      <c r="L68" s="408"/>
      <c r="M68" s="408"/>
      <c r="N68" s="408"/>
    </row>
    <row r="69" spans="1:14">
      <c r="A69" s="8">
        <v>721</v>
      </c>
      <c r="B69" s="411"/>
      <c r="C69" s="426"/>
      <c r="D69" s="408"/>
      <c r="E69" s="408"/>
      <c r="F69" s="408"/>
      <c r="G69" s="408"/>
      <c r="H69" s="408"/>
      <c r="I69" s="408"/>
      <c r="J69" s="408"/>
      <c r="K69" s="408"/>
      <c r="L69" s="408">
        <v>0</v>
      </c>
      <c r="M69" s="408"/>
      <c r="N69" s="408"/>
    </row>
    <row r="70" spans="1:14">
      <c r="A70" s="8">
        <v>922</v>
      </c>
      <c r="B70" s="411"/>
      <c r="C70" s="426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</row>
    <row r="71" spans="1:14" ht="26.25" thickBot="1">
      <c r="A71" s="10" t="s">
        <v>12</v>
      </c>
      <c r="B71" s="415">
        <f t="shared" ref="B71:N71" si="2">SUM(B58:B70)</f>
        <v>2500000</v>
      </c>
      <c r="C71" s="427">
        <f t="shared" si="2"/>
        <v>1700000</v>
      </c>
      <c r="D71" s="415">
        <f t="shared" si="2"/>
        <v>4000000</v>
      </c>
      <c r="E71" s="415">
        <f t="shared" si="2"/>
        <v>300000</v>
      </c>
      <c r="F71" s="415"/>
      <c r="G71" s="415">
        <f t="shared" si="2"/>
        <v>0</v>
      </c>
      <c r="H71" s="415">
        <f t="shared" si="2"/>
        <v>3510000</v>
      </c>
      <c r="I71" s="415">
        <f t="shared" si="2"/>
        <v>47555364</v>
      </c>
      <c r="J71" s="415">
        <f t="shared" si="2"/>
        <v>1734112</v>
      </c>
      <c r="K71" s="415">
        <f t="shared" si="2"/>
        <v>0</v>
      </c>
      <c r="L71" s="415">
        <f t="shared" si="2"/>
        <v>115000</v>
      </c>
      <c r="M71" s="415"/>
      <c r="N71" s="415">
        <f t="shared" si="2"/>
        <v>0</v>
      </c>
    </row>
    <row r="72" spans="1:14" ht="51.75" thickBot="1">
      <c r="A72" s="11" t="s">
        <v>461</v>
      </c>
      <c r="B72" s="542">
        <f>SUM(B71:N71)</f>
        <v>61414476</v>
      </c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4"/>
    </row>
  </sheetData>
  <mergeCells count="10">
    <mergeCell ref="B47:N47"/>
    <mergeCell ref="B55:N55"/>
    <mergeCell ref="B56:D56"/>
    <mergeCell ref="B72:N72"/>
    <mergeCell ref="A1:L1"/>
    <mergeCell ref="B3:N3"/>
    <mergeCell ref="B4:D4"/>
    <mergeCell ref="B21:N21"/>
    <mergeCell ref="B31:N31"/>
    <mergeCell ref="B32:D32"/>
  </mergeCells>
  <pageMargins left="0.19685039370078741" right="0" top="0.74803149606299213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opLeftCell="A30" workbookViewId="0">
      <selection activeCell="F75" sqref="F75"/>
    </sheetView>
  </sheetViews>
  <sheetFormatPr defaultRowHeight="12.75"/>
  <cols>
    <col min="1" max="1" width="13.42578125" customWidth="1"/>
    <col min="2" max="2" width="10.5703125" customWidth="1"/>
    <col min="3" max="4" width="11" customWidth="1"/>
    <col min="5" max="5" width="9.5703125" customWidth="1"/>
    <col min="6" max="6" width="10.85546875" customWidth="1"/>
    <col min="7" max="7" width="9.7109375" customWidth="1"/>
    <col min="8" max="8" width="10.5703125" customWidth="1"/>
    <col min="9" max="9" width="11.85546875" customWidth="1"/>
    <col min="10" max="10" width="10.85546875" customWidth="1"/>
    <col min="11" max="11" width="9.42578125" customWidth="1"/>
    <col min="12" max="12" width="9.5703125" customWidth="1"/>
    <col min="13" max="13" width="7.85546875" customWidth="1"/>
    <col min="14" max="14" width="9.5703125" customWidth="1"/>
    <col min="15" max="15" width="10.85546875" customWidth="1"/>
  </cols>
  <sheetData>
    <row r="1" spans="1:14" ht="15.75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161"/>
      <c r="N1" s="59"/>
    </row>
    <row r="2" spans="1:14" ht="10.3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2"/>
    </row>
    <row r="3" spans="1:14" ht="22.7" customHeight="1" thickBot="1">
      <c r="A3" s="60" t="s">
        <v>2</v>
      </c>
      <c r="B3" s="552" t="s">
        <v>454</v>
      </c>
      <c r="C3" s="553"/>
      <c r="D3" s="553"/>
      <c r="E3" s="553"/>
      <c r="F3" s="553"/>
      <c r="G3" s="553"/>
      <c r="H3" s="546"/>
      <c r="I3" s="546"/>
      <c r="J3" s="546"/>
      <c r="K3" s="546"/>
      <c r="L3" s="546"/>
      <c r="M3" s="546"/>
      <c r="N3" s="547"/>
    </row>
    <row r="4" spans="1:14" ht="79.349999999999994" customHeight="1" thickBot="1">
      <c r="A4" s="61" t="s">
        <v>3</v>
      </c>
      <c r="B4" s="554" t="s">
        <v>4</v>
      </c>
      <c r="C4" s="555"/>
      <c r="D4" s="556"/>
      <c r="E4" s="429"/>
      <c r="F4" s="462"/>
      <c r="G4" s="448"/>
      <c r="H4" s="423" t="s">
        <v>5</v>
      </c>
      <c r="I4" s="423" t="s">
        <v>6</v>
      </c>
      <c r="J4" s="84" t="s">
        <v>7</v>
      </c>
      <c r="K4" s="84" t="s">
        <v>374</v>
      </c>
      <c r="L4" s="84" t="s">
        <v>8</v>
      </c>
      <c r="M4" s="85" t="s">
        <v>9</v>
      </c>
      <c r="N4" s="85" t="s">
        <v>403</v>
      </c>
    </row>
    <row r="5" spans="1:14" ht="36">
      <c r="A5" s="409"/>
      <c r="B5" s="424" t="s">
        <v>10</v>
      </c>
      <c r="C5" s="425" t="s">
        <v>441</v>
      </c>
      <c r="D5" s="425" t="s">
        <v>421</v>
      </c>
      <c r="E5" s="425" t="s">
        <v>384</v>
      </c>
      <c r="F5" s="425" t="s">
        <v>383</v>
      </c>
      <c r="G5" s="425" t="s">
        <v>445</v>
      </c>
      <c r="H5" s="185">
        <v>3211</v>
      </c>
      <c r="I5" s="185" t="s">
        <v>11</v>
      </c>
      <c r="J5" s="185">
        <v>5211</v>
      </c>
      <c r="K5" s="185">
        <v>6211</v>
      </c>
      <c r="L5" s="186">
        <v>7311</v>
      </c>
      <c r="M5" s="187">
        <v>8311</v>
      </c>
      <c r="N5" s="187">
        <v>9311</v>
      </c>
    </row>
    <row r="6" spans="1:14">
      <c r="A6" s="410">
        <v>634</v>
      </c>
      <c r="B6" s="411"/>
      <c r="C6" s="411"/>
      <c r="D6" s="412"/>
      <c r="E6" s="412"/>
      <c r="F6" s="408"/>
      <c r="G6" s="408"/>
      <c r="H6" s="408"/>
      <c r="I6" s="413"/>
      <c r="J6" s="428"/>
      <c r="K6" s="412"/>
      <c r="L6" s="412"/>
      <c r="M6" s="412"/>
      <c r="N6" s="412"/>
    </row>
    <row r="7" spans="1:14">
      <c r="A7" s="410">
        <v>636</v>
      </c>
      <c r="B7" s="411"/>
      <c r="C7" s="411"/>
      <c r="D7" s="412"/>
      <c r="E7" s="412"/>
      <c r="F7" s="408"/>
      <c r="G7" s="408"/>
      <c r="H7" s="408"/>
      <c r="I7" s="413"/>
      <c r="J7" s="428">
        <v>769000</v>
      </c>
      <c r="K7" s="412"/>
      <c r="L7" s="412"/>
      <c r="M7" s="412"/>
      <c r="N7" s="412"/>
    </row>
    <row r="8" spans="1:14">
      <c r="A8" s="410">
        <v>638</v>
      </c>
      <c r="B8" s="411"/>
      <c r="C8" s="411"/>
      <c r="D8" s="412"/>
      <c r="E8" s="412"/>
      <c r="F8" s="408"/>
      <c r="G8" s="408"/>
      <c r="H8" s="408"/>
      <c r="I8" s="413"/>
      <c r="J8" s="408">
        <v>956497</v>
      </c>
      <c r="K8" s="412"/>
      <c r="L8" s="412"/>
      <c r="M8" s="412"/>
      <c r="N8" s="412"/>
    </row>
    <row r="9" spans="1:14">
      <c r="A9" s="410">
        <v>642</v>
      </c>
      <c r="B9" s="411"/>
      <c r="C9" s="411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</row>
    <row r="10" spans="1:14">
      <c r="A10" s="410">
        <v>641</v>
      </c>
      <c r="B10" s="411"/>
      <c r="C10" s="411"/>
      <c r="D10" s="408"/>
      <c r="E10" s="408"/>
      <c r="F10" s="408"/>
      <c r="G10" s="408"/>
      <c r="H10" s="408">
        <v>6000</v>
      </c>
      <c r="I10" s="408"/>
      <c r="J10" s="408"/>
      <c r="K10" s="408"/>
      <c r="L10" s="408"/>
      <c r="M10" s="408"/>
      <c r="N10" s="408"/>
    </row>
    <row r="11" spans="1:14">
      <c r="A11" s="410">
        <v>652</v>
      </c>
      <c r="B11" s="411"/>
      <c r="C11" s="411"/>
      <c r="D11" s="408"/>
      <c r="E11" s="408"/>
      <c r="F11" s="408"/>
      <c r="G11" s="408"/>
      <c r="H11" s="408"/>
      <c r="I11" s="408"/>
      <c r="J11" s="408"/>
      <c r="K11" s="408"/>
      <c r="L11" s="408">
        <v>115000</v>
      </c>
      <c r="M11" s="408"/>
      <c r="N11" s="408"/>
    </row>
    <row r="12" spans="1:14">
      <c r="A12" s="410">
        <v>661</v>
      </c>
      <c r="B12" s="411"/>
      <c r="C12" s="411"/>
      <c r="D12" s="408"/>
      <c r="E12" s="408"/>
      <c r="F12" s="408"/>
      <c r="G12" s="408"/>
      <c r="H12" s="408">
        <v>3143000</v>
      </c>
      <c r="I12" s="408"/>
      <c r="J12" s="408"/>
      <c r="K12" s="408"/>
      <c r="L12" s="408"/>
      <c r="M12" s="408"/>
      <c r="N12" s="408"/>
    </row>
    <row r="13" spans="1:14">
      <c r="A13" s="410">
        <v>663</v>
      </c>
      <c r="B13" s="411"/>
      <c r="C13" s="411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</row>
    <row r="14" spans="1:14">
      <c r="A14" s="410">
        <v>671</v>
      </c>
      <c r="B14" s="411">
        <v>1841000</v>
      </c>
      <c r="C14" s="426">
        <v>1700000</v>
      </c>
      <c r="D14" s="408">
        <v>2074760</v>
      </c>
      <c r="E14" s="408">
        <v>300000</v>
      </c>
      <c r="F14" s="408">
        <v>800000</v>
      </c>
      <c r="G14" s="408"/>
      <c r="H14" s="408"/>
      <c r="I14" s="408"/>
      <c r="J14" s="408"/>
      <c r="K14" s="408"/>
      <c r="L14" s="408"/>
      <c r="M14" s="408"/>
      <c r="N14" s="408"/>
    </row>
    <row r="15" spans="1:14">
      <c r="A15" s="410">
        <v>673</v>
      </c>
      <c r="B15" s="411"/>
      <c r="C15" s="411"/>
      <c r="D15" s="408"/>
      <c r="E15" s="408"/>
      <c r="F15" s="408"/>
      <c r="G15" s="408"/>
      <c r="H15" s="408"/>
      <c r="I15" s="408">
        <v>47555364</v>
      </c>
      <c r="J15" s="408"/>
      <c r="K15" s="408"/>
      <c r="L15" s="408"/>
      <c r="M15" s="408"/>
      <c r="N15" s="408"/>
    </row>
    <row r="16" spans="1:14">
      <c r="A16" s="410">
        <v>683</v>
      </c>
      <c r="B16" s="411"/>
      <c r="C16" s="411"/>
      <c r="D16" s="408"/>
      <c r="E16" s="408"/>
      <c r="F16" s="408"/>
      <c r="G16" s="408"/>
      <c r="H16" s="408">
        <v>1000</v>
      </c>
      <c r="I16" s="408"/>
      <c r="J16" s="408"/>
      <c r="K16" s="408"/>
      <c r="L16" s="408"/>
      <c r="M16" s="408"/>
      <c r="N16" s="408"/>
    </row>
    <row r="17" spans="1:14">
      <c r="A17" s="410">
        <v>721</v>
      </c>
      <c r="B17" s="411"/>
      <c r="C17" s="411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</row>
    <row r="18" spans="1:14">
      <c r="A18" s="410" t="s">
        <v>437</v>
      </c>
      <c r="B18" s="411"/>
      <c r="C18" s="411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</row>
    <row r="19" spans="1:14">
      <c r="A19" s="410" t="s">
        <v>438</v>
      </c>
      <c r="B19" s="411"/>
      <c r="C19" s="411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</row>
    <row r="20" spans="1:14" ht="24.75" thickBot="1">
      <c r="A20" s="414" t="s">
        <v>12</v>
      </c>
      <c r="B20" s="415">
        <f t="shared" ref="B20:N20" si="0">SUM(B6:B19)</f>
        <v>1841000</v>
      </c>
      <c r="C20" s="415">
        <f t="shared" si="0"/>
        <v>1700000</v>
      </c>
      <c r="D20" s="415">
        <f t="shared" si="0"/>
        <v>2074760</v>
      </c>
      <c r="E20" s="415">
        <f t="shared" si="0"/>
        <v>300000</v>
      </c>
      <c r="F20" s="415">
        <f t="shared" ref="F20:G20" si="1">SUM(F6:F19)</f>
        <v>800000</v>
      </c>
      <c r="G20" s="415">
        <f t="shared" si="1"/>
        <v>0</v>
      </c>
      <c r="H20" s="415">
        <f>SUM(H6:H16)</f>
        <v>3150000</v>
      </c>
      <c r="I20" s="415">
        <f t="shared" si="0"/>
        <v>47555364</v>
      </c>
      <c r="J20" s="415">
        <f t="shared" si="0"/>
        <v>1725497</v>
      </c>
      <c r="K20" s="415">
        <f t="shared" si="0"/>
        <v>0</v>
      </c>
      <c r="L20" s="415">
        <f t="shared" si="0"/>
        <v>115000</v>
      </c>
      <c r="M20" s="415">
        <f t="shared" ref="M20" si="2">SUM(M6:M19)</f>
        <v>0</v>
      </c>
      <c r="N20" s="415">
        <f t="shared" si="0"/>
        <v>0</v>
      </c>
    </row>
    <row r="21" spans="1:14" ht="25.35" customHeight="1" thickBot="1">
      <c r="A21" s="416" t="s">
        <v>414</v>
      </c>
      <c r="B21" s="557">
        <f>SUM(B20:N20)</f>
        <v>59261621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9"/>
    </row>
    <row r="22" spans="1:14">
      <c r="A22" s="62"/>
      <c r="B22" s="62"/>
      <c r="C22" s="62"/>
      <c r="D22" s="62"/>
      <c r="E22" s="62"/>
      <c r="F22" s="62"/>
      <c r="G22" s="62"/>
      <c r="H22" s="74"/>
      <c r="I22" s="73"/>
      <c r="J22" s="59"/>
      <c r="K22" s="59"/>
      <c r="L22" s="3"/>
      <c r="M22" s="3"/>
      <c r="N22" s="59"/>
    </row>
    <row r="23" spans="1:14">
      <c r="A23" s="62"/>
      <c r="B23" s="397"/>
      <c r="C23" s="397"/>
      <c r="D23" s="62"/>
      <c r="E23" s="62"/>
      <c r="F23" s="62"/>
      <c r="G23" s="62"/>
      <c r="H23" s="74"/>
      <c r="I23" s="73"/>
      <c r="J23" s="59"/>
      <c r="K23" s="59"/>
      <c r="L23" s="3"/>
      <c r="M23" s="3"/>
      <c r="N23" s="59"/>
    </row>
    <row r="24" spans="1:14">
      <c r="A24" s="62"/>
      <c r="B24" s="397"/>
      <c r="C24" s="397"/>
      <c r="D24" s="62"/>
      <c r="E24" s="62"/>
      <c r="F24" s="62"/>
      <c r="G24" s="62"/>
      <c r="H24" s="74"/>
      <c r="I24" s="73"/>
      <c r="J24" s="59"/>
      <c r="K24" s="59"/>
      <c r="L24" s="3"/>
      <c r="M24" s="3"/>
      <c r="N24" s="59"/>
    </row>
    <row r="25" spans="1:14">
      <c r="A25" s="62"/>
      <c r="B25" s="397"/>
      <c r="C25" s="397"/>
      <c r="D25" s="62"/>
      <c r="E25" s="62"/>
      <c r="F25" s="62"/>
      <c r="G25" s="62"/>
      <c r="H25" s="74"/>
      <c r="I25" s="73"/>
      <c r="J25" s="59"/>
      <c r="K25" s="59"/>
      <c r="L25" s="3"/>
      <c r="M25" s="3"/>
      <c r="N25" s="59"/>
    </row>
    <row r="26" spans="1:14">
      <c r="A26" s="62"/>
      <c r="B26" s="62"/>
      <c r="C26" s="62"/>
      <c r="D26" s="62"/>
      <c r="E26" s="62"/>
      <c r="F26" s="62"/>
      <c r="G26" s="62"/>
      <c r="H26" s="74"/>
      <c r="I26" s="73"/>
      <c r="J26" s="59"/>
      <c r="K26" s="59"/>
      <c r="L26" s="3"/>
      <c r="M26" s="3"/>
      <c r="N26" s="59"/>
    </row>
    <row r="27" spans="1:14">
      <c r="A27" s="62"/>
      <c r="B27" s="62"/>
      <c r="C27" s="62"/>
      <c r="D27" s="62"/>
      <c r="E27" s="62"/>
      <c r="F27" s="62"/>
      <c r="G27" s="62"/>
      <c r="H27" s="74"/>
      <c r="I27" s="73"/>
      <c r="J27" s="59"/>
      <c r="K27" s="59"/>
      <c r="L27" s="3"/>
      <c r="M27" s="3"/>
      <c r="N27" s="59"/>
    </row>
    <row r="28" spans="1:14">
      <c r="A28" s="62"/>
      <c r="B28" s="62"/>
      <c r="C28" s="62"/>
      <c r="D28" s="62"/>
      <c r="E28" s="62"/>
      <c r="F28" s="62"/>
      <c r="G28" s="62"/>
      <c r="H28" s="74"/>
      <c r="I28" s="73"/>
      <c r="J28" s="59"/>
      <c r="K28" s="59"/>
      <c r="L28" s="3"/>
      <c r="M28" s="3"/>
      <c r="N28" s="59"/>
    </row>
    <row r="29" spans="1:14">
      <c r="A29" s="62"/>
      <c r="B29" s="62"/>
      <c r="C29" s="62"/>
      <c r="D29" s="62"/>
      <c r="E29" s="62"/>
      <c r="F29" s="62"/>
      <c r="G29" s="62"/>
      <c r="H29" s="74"/>
      <c r="I29" s="73"/>
      <c r="J29" s="59"/>
      <c r="K29" s="59"/>
      <c r="L29" s="3"/>
      <c r="M29" s="3"/>
      <c r="N29" s="59"/>
    </row>
    <row r="30" spans="1:14" ht="13.5" thickBot="1">
      <c r="A30" s="62"/>
      <c r="B30" s="62"/>
      <c r="C30" s="62"/>
      <c r="D30" s="62"/>
      <c r="E30" s="62"/>
      <c r="F30" s="62"/>
      <c r="G30" s="62"/>
      <c r="H30" s="63"/>
      <c r="I30" s="64"/>
      <c r="J30" s="59"/>
      <c r="K30" s="59"/>
      <c r="L30" s="3"/>
      <c r="M30" s="3"/>
      <c r="N30" s="59"/>
    </row>
    <row r="31" spans="1:14" ht="26.25" thickBot="1">
      <c r="A31" s="65" t="s">
        <v>2</v>
      </c>
      <c r="B31" s="545" t="s">
        <v>453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7"/>
    </row>
    <row r="32" spans="1:14" ht="96.75" thickBot="1">
      <c r="A32" s="66" t="s">
        <v>3</v>
      </c>
      <c r="B32" s="560" t="s">
        <v>4</v>
      </c>
      <c r="C32" s="561"/>
      <c r="D32" s="562"/>
      <c r="E32" s="90"/>
      <c r="F32" s="463"/>
      <c r="G32" s="90"/>
      <c r="H32" s="84" t="s">
        <v>5</v>
      </c>
      <c r="I32" s="90"/>
      <c r="J32" s="84" t="s">
        <v>7</v>
      </c>
      <c r="K32" s="84" t="s">
        <v>374</v>
      </c>
      <c r="L32" s="84" t="s">
        <v>8</v>
      </c>
      <c r="M32" s="184"/>
      <c r="N32" s="85" t="s">
        <v>9</v>
      </c>
    </row>
    <row r="33" spans="1:14" ht="38.25">
      <c r="A33" s="67"/>
      <c r="B33" s="4" t="s">
        <v>10</v>
      </c>
      <c r="C33" s="5" t="s">
        <v>425</v>
      </c>
      <c r="D33" s="5" t="s">
        <v>421</v>
      </c>
      <c r="E33" s="5" t="s">
        <v>384</v>
      </c>
      <c r="F33" s="425" t="s">
        <v>383</v>
      </c>
      <c r="G33" s="425" t="s">
        <v>445</v>
      </c>
      <c r="H33" s="5">
        <v>3211</v>
      </c>
      <c r="I33" s="5" t="s">
        <v>11</v>
      </c>
      <c r="J33" s="5">
        <v>5211</v>
      </c>
      <c r="K33" s="5">
        <v>6211</v>
      </c>
      <c r="L33" s="6">
        <v>7311</v>
      </c>
      <c r="M33" s="6"/>
      <c r="N33" s="7">
        <v>8311</v>
      </c>
    </row>
    <row r="34" spans="1:14">
      <c r="A34" s="8">
        <v>634</v>
      </c>
      <c r="B34" s="411"/>
      <c r="C34" s="408"/>
      <c r="D34" s="412"/>
      <c r="E34" s="412"/>
      <c r="F34" s="412"/>
      <c r="G34" s="408"/>
      <c r="H34" s="408"/>
      <c r="I34" s="413"/>
      <c r="J34" s="412"/>
      <c r="K34" s="412"/>
      <c r="L34" s="412"/>
      <c r="M34" s="412"/>
      <c r="N34" s="412"/>
    </row>
    <row r="35" spans="1:14">
      <c r="A35" s="8">
        <v>636</v>
      </c>
      <c r="B35" s="411"/>
      <c r="C35" s="408"/>
      <c r="D35" s="412"/>
      <c r="E35" s="412"/>
      <c r="F35" s="412"/>
      <c r="G35" s="408"/>
      <c r="H35" s="408"/>
      <c r="I35" s="413"/>
      <c r="J35" s="428">
        <v>769000</v>
      </c>
      <c r="K35" s="412"/>
      <c r="L35" s="412"/>
      <c r="M35" s="412"/>
      <c r="N35" s="412"/>
    </row>
    <row r="36" spans="1:14">
      <c r="A36" s="8">
        <v>638</v>
      </c>
      <c r="B36" s="411"/>
      <c r="C36" s="408"/>
      <c r="D36" s="408"/>
      <c r="E36" s="408"/>
      <c r="F36" s="408"/>
      <c r="G36" s="408"/>
      <c r="H36" s="408"/>
      <c r="I36" s="408"/>
      <c r="J36" s="408">
        <v>961605</v>
      </c>
      <c r="K36" s="408"/>
      <c r="L36" s="408"/>
      <c r="M36" s="408"/>
      <c r="N36" s="408"/>
    </row>
    <row r="37" spans="1:14">
      <c r="A37" s="8">
        <v>641</v>
      </c>
      <c r="B37" s="411"/>
      <c r="C37" s="408"/>
      <c r="D37" s="408"/>
      <c r="E37" s="408"/>
      <c r="F37" s="408"/>
      <c r="G37" s="408"/>
      <c r="H37" s="408">
        <v>6000</v>
      </c>
      <c r="I37" s="408"/>
      <c r="J37" s="408"/>
      <c r="K37" s="408"/>
      <c r="L37" s="408"/>
      <c r="M37" s="408"/>
      <c r="N37" s="408"/>
    </row>
    <row r="38" spans="1:14">
      <c r="A38" s="8">
        <v>652</v>
      </c>
      <c r="B38" s="411"/>
      <c r="C38" s="408"/>
      <c r="D38" s="408"/>
      <c r="E38" s="408"/>
      <c r="F38" s="408"/>
      <c r="G38" s="408"/>
      <c r="H38" s="408"/>
      <c r="I38" s="408"/>
      <c r="J38" s="408"/>
      <c r="K38" s="408"/>
      <c r="L38" s="408">
        <v>115000</v>
      </c>
      <c r="M38" s="408"/>
      <c r="N38" s="408"/>
    </row>
    <row r="39" spans="1:14">
      <c r="A39" s="8">
        <v>661</v>
      </c>
      <c r="B39" s="411"/>
      <c r="C39" s="408"/>
      <c r="D39" s="408"/>
      <c r="E39" s="408"/>
      <c r="F39" s="408"/>
      <c r="G39" s="408"/>
      <c r="H39" s="408">
        <v>4343000</v>
      </c>
      <c r="I39" s="408"/>
      <c r="J39" s="408"/>
      <c r="K39" s="408"/>
      <c r="L39" s="408"/>
      <c r="M39" s="408"/>
      <c r="N39" s="408"/>
    </row>
    <row r="40" spans="1:14">
      <c r="A40" s="8">
        <v>663</v>
      </c>
      <c r="B40" s="411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</row>
    <row r="41" spans="1:14">
      <c r="A41" s="8">
        <v>671</v>
      </c>
      <c r="B41" s="411">
        <v>1430000</v>
      </c>
      <c r="C41" s="426">
        <v>1700000</v>
      </c>
      <c r="D41" s="408">
        <v>4000000</v>
      </c>
      <c r="E41" s="408">
        <v>300000</v>
      </c>
      <c r="F41" s="408">
        <v>0</v>
      </c>
      <c r="G41" s="408"/>
      <c r="H41" s="408"/>
      <c r="I41" s="408"/>
      <c r="J41" s="408"/>
      <c r="K41" s="408"/>
      <c r="L41" s="408"/>
      <c r="M41" s="408"/>
      <c r="N41" s="408"/>
    </row>
    <row r="42" spans="1:14">
      <c r="A42" s="8">
        <v>673</v>
      </c>
      <c r="B42" s="411"/>
      <c r="C42" s="426"/>
      <c r="D42" s="408"/>
      <c r="E42" s="408"/>
      <c r="F42" s="408"/>
      <c r="G42" s="408"/>
      <c r="H42" s="408"/>
      <c r="I42" s="408">
        <v>47555364</v>
      </c>
      <c r="J42" s="408"/>
      <c r="K42" s="408"/>
      <c r="L42" s="408"/>
      <c r="M42" s="408"/>
      <c r="N42" s="408"/>
    </row>
    <row r="43" spans="1:14">
      <c r="A43" s="8">
        <v>683</v>
      </c>
      <c r="B43" s="411"/>
      <c r="C43" s="426"/>
      <c r="D43" s="408"/>
      <c r="E43" s="408"/>
      <c r="F43" s="408"/>
      <c r="G43" s="408"/>
      <c r="H43" s="408">
        <v>1000</v>
      </c>
      <c r="I43" s="408"/>
      <c r="J43" s="408"/>
      <c r="K43" s="408"/>
      <c r="L43" s="408"/>
      <c r="M43" s="408"/>
      <c r="N43" s="408"/>
    </row>
    <row r="44" spans="1:14">
      <c r="A44" s="8">
        <v>721</v>
      </c>
      <c r="B44" s="411"/>
      <c r="C44" s="426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</row>
    <row r="45" spans="1:14">
      <c r="A45" s="8">
        <v>922</v>
      </c>
      <c r="B45" s="411"/>
      <c r="C45" s="426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</row>
    <row r="46" spans="1:14" ht="26.25" thickBot="1">
      <c r="A46" s="10" t="s">
        <v>12</v>
      </c>
      <c r="B46" s="415">
        <f t="shared" ref="B46:N46" si="3">SUM(B34:B45)</f>
        <v>1430000</v>
      </c>
      <c r="C46" s="427">
        <f t="shared" ref="C46" si="4">SUM(C34:C45)</f>
        <v>1700000</v>
      </c>
      <c r="D46" s="415">
        <f t="shared" si="3"/>
        <v>4000000</v>
      </c>
      <c r="E46" s="415">
        <f t="shared" si="3"/>
        <v>300000</v>
      </c>
      <c r="F46" s="415">
        <f t="shared" si="3"/>
        <v>0</v>
      </c>
      <c r="G46" s="415">
        <f t="shared" si="3"/>
        <v>0</v>
      </c>
      <c r="H46" s="415">
        <f t="shared" si="3"/>
        <v>4350000</v>
      </c>
      <c r="I46" s="415">
        <f t="shared" si="3"/>
        <v>47555364</v>
      </c>
      <c r="J46" s="415">
        <f t="shared" si="3"/>
        <v>1730605</v>
      </c>
      <c r="K46" s="415">
        <f t="shared" si="3"/>
        <v>0</v>
      </c>
      <c r="L46" s="415">
        <f t="shared" si="3"/>
        <v>115000</v>
      </c>
      <c r="M46" s="415"/>
      <c r="N46" s="415">
        <f t="shared" si="3"/>
        <v>0</v>
      </c>
    </row>
    <row r="47" spans="1:14" ht="51.75" thickBot="1">
      <c r="A47" s="11" t="s">
        <v>426</v>
      </c>
      <c r="B47" s="542">
        <f>SUM(B46:N46)</f>
        <v>61180969</v>
      </c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4"/>
    </row>
    <row r="48" spans="1:14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3.5" thickBot="1">
      <c r="A54" s="68"/>
      <c r="B54" s="68"/>
      <c r="C54" s="68"/>
      <c r="D54" s="68"/>
      <c r="E54" s="68"/>
      <c r="F54" s="68"/>
      <c r="G54" s="68"/>
      <c r="H54" s="69"/>
      <c r="I54" s="70"/>
      <c r="J54" s="59"/>
      <c r="K54" s="59"/>
      <c r="L54" s="59"/>
      <c r="M54" s="59"/>
      <c r="N54" s="59"/>
    </row>
    <row r="55" spans="1:14" ht="26.25" thickBot="1">
      <c r="A55" s="65" t="s">
        <v>2</v>
      </c>
      <c r="B55" s="545" t="s">
        <v>458</v>
      </c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7"/>
    </row>
    <row r="56" spans="1:14" ht="96.75" thickBot="1">
      <c r="A56" s="66" t="s">
        <v>3</v>
      </c>
      <c r="B56" s="548" t="s">
        <v>4</v>
      </c>
      <c r="C56" s="549"/>
      <c r="D56" s="550"/>
      <c r="E56" s="91"/>
      <c r="F56" s="461"/>
      <c r="G56" s="91"/>
      <c r="H56" s="84" t="s">
        <v>5</v>
      </c>
      <c r="I56" s="90"/>
      <c r="J56" s="84" t="s">
        <v>7</v>
      </c>
      <c r="K56" s="84" t="s">
        <v>374</v>
      </c>
      <c r="L56" s="84" t="s">
        <v>8</v>
      </c>
      <c r="M56" s="184"/>
      <c r="N56" s="85" t="s">
        <v>9</v>
      </c>
    </row>
    <row r="57" spans="1:14" ht="33" customHeight="1">
      <c r="A57" s="71"/>
      <c r="B57" s="12" t="s">
        <v>10</v>
      </c>
      <c r="C57" s="5" t="s">
        <v>425</v>
      </c>
      <c r="D57" s="5" t="s">
        <v>421</v>
      </c>
      <c r="E57" s="5" t="s">
        <v>384</v>
      </c>
      <c r="F57" s="425" t="s">
        <v>383</v>
      </c>
      <c r="G57" s="425" t="s">
        <v>445</v>
      </c>
      <c r="H57" s="5">
        <v>3211</v>
      </c>
      <c r="I57" s="5" t="s">
        <v>11</v>
      </c>
      <c r="J57" s="5">
        <v>5211</v>
      </c>
      <c r="K57" s="5">
        <v>6211</v>
      </c>
      <c r="L57" s="6">
        <v>7311</v>
      </c>
      <c r="M57" s="6"/>
      <c r="N57" s="7">
        <v>8311</v>
      </c>
    </row>
    <row r="58" spans="1:14">
      <c r="A58" s="8">
        <v>634</v>
      </c>
      <c r="B58" s="411"/>
      <c r="C58" s="408"/>
      <c r="D58" s="412"/>
      <c r="E58" s="412"/>
      <c r="F58" s="412"/>
      <c r="G58" s="408"/>
      <c r="H58" s="408"/>
      <c r="I58" s="413"/>
      <c r="J58" s="412"/>
      <c r="K58" s="412"/>
      <c r="L58" s="412"/>
      <c r="M58" s="412"/>
      <c r="N58" s="412"/>
    </row>
    <row r="59" spans="1:14">
      <c r="A59" s="8">
        <v>636</v>
      </c>
      <c r="B59" s="411"/>
      <c r="C59" s="408"/>
      <c r="D59" s="412"/>
      <c r="E59" s="412"/>
      <c r="F59" s="412"/>
      <c r="G59" s="408"/>
      <c r="H59" s="408"/>
      <c r="I59" s="413"/>
      <c r="J59" s="412">
        <v>769000</v>
      </c>
      <c r="K59" s="412"/>
      <c r="L59" s="412"/>
      <c r="M59" s="412"/>
      <c r="N59" s="412"/>
    </row>
    <row r="60" spans="1:14">
      <c r="A60" s="8">
        <v>638</v>
      </c>
      <c r="B60" s="411"/>
      <c r="C60" s="408"/>
      <c r="D60" s="412"/>
      <c r="E60" s="412"/>
      <c r="F60" s="412"/>
      <c r="G60" s="408"/>
      <c r="H60" s="408"/>
      <c r="I60" s="413"/>
      <c r="J60" s="412">
        <v>965112</v>
      </c>
      <c r="K60" s="412"/>
      <c r="L60" s="412"/>
      <c r="M60" s="412"/>
      <c r="N60" s="412"/>
    </row>
    <row r="61" spans="1:14">
      <c r="A61" s="8">
        <v>642</v>
      </c>
      <c r="B61" s="411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</row>
    <row r="62" spans="1:14">
      <c r="A62" s="8">
        <v>641</v>
      </c>
      <c r="B62" s="411"/>
      <c r="C62" s="408"/>
      <c r="D62" s="408"/>
      <c r="E62" s="408"/>
      <c r="F62" s="408"/>
      <c r="G62" s="408"/>
      <c r="H62" s="408">
        <v>6000</v>
      </c>
      <c r="I62" s="408"/>
      <c r="J62" s="408"/>
      <c r="K62" s="408"/>
      <c r="L62" s="408"/>
      <c r="M62" s="408"/>
      <c r="N62" s="408"/>
    </row>
    <row r="63" spans="1:14">
      <c r="A63" s="8">
        <v>652</v>
      </c>
      <c r="B63" s="411"/>
      <c r="C63" s="408"/>
      <c r="D63" s="408"/>
      <c r="E63" s="408"/>
      <c r="F63" s="408"/>
      <c r="G63" s="408"/>
      <c r="H63" s="408"/>
      <c r="I63" s="408"/>
      <c r="J63" s="408"/>
      <c r="K63" s="408"/>
      <c r="L63" s="408">
        <v>115000</v>
      </c>
      <c r="M63" s="408"/>
      <c r="N63" s="408"/>
    </row>
    <row r="64" spans="1:14">
      <c r="A64" s="8">
        <v>661</v>
      </c>
      <c r="B64" s="411"/>
      <c r="C64" s="408"/>
      <c r="D64" s="408"/>
      <c r="E64" s="408"/>
      <c r="F64" s="408"/>
      <c r="G64" s="408"/>
      <c r="H64" s="408">
        <v>3503000</v>
      </c>
      <c r="I64" s="408"/>
      <c r="J64" s="408"/>
      <c r="K64" s="408"/>
      <c r="L64" s="408"/>
      <c r="M64" s="408"/>
      <c r="N64" s="408"/>
    </row>
    <row r="65" spans="1:14">
      <c r="A65" s="8">
        <v>663</v>
      </c>
      <c r="B65" s="411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</row>
    <row r="66" spans="1:14">
      <c r="A66" s="8">
        <v>671</v>
      </c>
      <c r="B66" s="411">
        <v>2500000</v>
      </c>
      <c r="C66" s="426">
        <v>1700000</v>
      </c>
      <c r="D66" s="408">
        <v>4000000</v>
      </c>
      <c r="E66" s="408">
        <v>300000</v>
      </c>
      <c r="F66" s="408"/>
      <c r="G66" s="408"/>
      <c r="H66" s="408"/>
      <c r="I66" s="408"/>
      <c r="J66" s="408"/>
      <c r="K66" s="408"/>
      <c r="L66" s="408"/>
      <c r="M66" s="408"/>
      <c r="N66" s="408"/>
    </row>
    <row r="67" spans="1:14">
      <c r="A67" s="8">
        <v>673</v>
      </c>
      <c r="B67" s="411"/>
      <c r="C67" s="426"/>
      <c r="D67" s="408"/>
      <c r="E67" s="408"/>
      <c r="F67" s="408"/>
      <c r="G67" s="408"/>
      <c r="H67" s="408"/>
      <c r="I67" s="408">
        <v>47555364</v>
      </c>
      <c r="J67" s="408"/>
      <c r="K67" s="408"/>
      <c r="L67" s="408"/>
      <c r="M67" s="408"/>
      <c r="N67" s="408"/>
    </row>
    <row r="68" spans="1:14">
      <c r="A68" s="8">
        <v>683</v>
      </c>
      <c r="B68" s="411"/>
      <c r="C68" s="426"/>
      <c r="D68" s="408"/>
      <c r="E68" s="408"/>
      <c r="F68" s="408"/>
      <c r="G68" s="408"/>
      <c r="H68" s="408">
        <v>1000</v>
      </c>
      <c r="I68" s="408"/>
      <c r="J68" s="408"/>
      <c r="K68" s="408"/>
      <c r="L68" s="408"/>
      <c r="M68" s="408"/>
      <c r="N68" s="408"/>
    </row>
    <row r="69" spans="1:14">
      <c r="A69" s="8">
        <v>721</v>
      </c>
      <c r="B69" s="411"/>
      <c r="C69" s="426"/>
      <c r="D69" s="408"/>
      <c r="E69" s="408"/>
      <c r="F69" s="408"/>
      <c r="G69" s="408"/>
      <c r="H69" s="408"/>
      <c r="I69" s="408"/>
      <c r="J69" s="408"/>
      <c r="K69" s="408"/>
      <c r="L69" s="408">
        <v>0</v>
      </c>
      <c r="M69" s="408"/>
      <c r="N69" s="408"/>
    </row>
    <row r="70" spans="1:14">
      <c r="A70" s="8">
        <v>922</v>
      </c>
      <c r="B70" s="411"/>
      <c r="C70" s="426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</row>
    <row r="71" spans="1:14" ht="26.25" thickBot="1">
      <c r="A71" s="10" t="s">
        <v>12</v>
      </c>
      <c r="B71" s="415">
        <f t="shared" ref="B71:N71" si="5">SUM(B58:B70)</f>
        <v>2500000</v>
      </c>
      <c r="C71" s="427">
        <f t="shared" ref="C71" si="6">SUM(C58:C70)</f>
        <v>1700000</v>
      </c>
      <c r="D71" s="415">
        <f t="shared" si="5"/>
        <v>4000000</v>
      </c>
      <c r="E71" s="415">
        <f t="shared" si="5"/>
        <v>300000</v>
      </c>
      <c r="F71" s="415"/>
      <c r="G71" s="415">
        <f t="shared" si="5"/>
        <v>0</v>
      </c>
      <c r="H71" s="415">
        <f t="shared" si="5"/>
        <v>3510000</v>
      </c>
      <c r="I71" s="415">
        <f t="shared" si="5"/>
        <v>47555364</v>
      </c>
      <c r="J71" s="415">
        <f t="shared" si="5"/>
        <v>1734112</v>
      </c>
      <c r="K71" s="415">
        <f t="shared" si="5"/>
        <v>0</v>
      </c>
      <c r="L71" s="415">
        <f t="shared" si="5"/>
        <v>115000</v>
      </c>
      <c r="M71" s="415"/>
      <c r="N71" s="415">
        <f t="shared" si="5"/>
        <v>0</v>
      </c>
    </row>
    <row r="72" spans="1:14" ht="51.75" thickBot="1">
      <c r="A72" s="11" t="s">
        <v>461</v>
      </c>
      <c r="B72" s="542">
        <f>SUM(B71:N71)</f>
        <v>61414476</v>
      </c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4"/>
    </row>
  </sheetData>
  <mergeCells count="10">
    <mergeCell ref="B47:N47"/>
    <mergeCell ref="B55:N55"/>
    <mergeCell ref="B56:D56"/>
    <mergeCell ref="B72:N72"/>
    <mergeCell ref="A1:L1"/>
    <mergeCell ref="B3:N3"/>
    <mergeCell ref="B4:D4"/>
    <mergeCell ref="B21:N21"/>
    <mergeCell ref="B31:N31"/>
    <mergeCell ref="B32:D32"/>
  </mergeCells>
  <pageMargins left="0.19685039370078741" right="0" top="0.74803149606299213" bottom="0.55118110236220474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topLeftCell="A19" workbookViewId="0">
      <selection activeCell="A81" sqref="A81:N81"/>
    </sheetView>
  </sheetViews>
  <sheetFormatPr defaultColWidth="8.85546875" defaultRowHeight="12.75"/>
  <cols>
    <col min="1" max="1" width="13.42578125" style="164" customWidth="1"/>
    <col min="2" max="4" width="10.42578125" style="164" customWidth="1"/>
    <col min="5" max="5" width="9.85546875" style="164" customWidth="1"/>
    <col min="6" max="6" width="11.140625" style="164" customWidth="1"/>
    <col min="7" max="7" width="9.42578125" style="164" customWidth="1"/>
    <col min="8" max="8" width="10.85546875" style="164" customWidth="1"/>
    <col min="9" max="9" width="11.42578125" style="164" customWidth="1"/>
    <col min="10" max="10" width="11.140625" style="164" customWidth="1"/>
    <col min="11" max="11" width="9.5703125" style="164" customWidth="1"/>
    <col min="12" max="12" width="9" style="164" customWidth="1"/>
    <col min="13" max="13" width="7.85546875" style="164" customWidth="1"/>
    <col min="14" max="14" width="10.5703125" style="164" customWidth="1"/>
    <col min="15" max="15" width="10.85546875" style="164" customWidth="1"/>
    <col min="16" max="16384" width="8.85546875" style="164"/>
  </cols>
  <sheetData>
    <row r="1" spans="1:14" ht="15.75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162"/>
      <c r="N1" s="163"/>
    </row>
    <row r="2" spans="1:14" ht="12" customHeight="1" thickBot="1">
      <c r="A2" s="165"/>
      <c r="B2" s="166"/>
      <c r="C2" s="166"/>
      <c r="D2" s="166"/>
      <c r="E2" s="166"/>
      <c r="F2" s="166"/>
      <c r="G2" s="2"/>
      <c r="H2" s="166"/>
      <c r="I2" s="166"/>
      <c r="J2" s="166"/>
      <c r="K2" s="166"/>
      <c r="L2" s="167" t="s">
        <v>1</v>
      </c>
      <c r="M2" s="167"/>
      <c r="N2" s="166"/>
    </row>
    <row r="3" spans="1:14" ht="27.6" customHeight="1" thickBot="1">
      <c r="A3" s="467" t="s">
        <v>2</v>
      </c>
      <c r="B3" s="565" t="s">
        <v>454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7"/>
    </row>
    <row r="4" spans="1:14" ht="103.35" customHeight="1" thickBot="1">
      <c r="A4" s="468" t="s">
        <v>3</v>
      </c>
      <c r="B4" s="569" t="s">
        <v>4</v>
      </c>
      <c r="C4" s="570"/>
      <c r="D4" s="571"/>
      <c r="E4" s="480"/>
      <c r="F4" s="480"/>
      <c r="G4" s="480"/>
      <c r="H4" s="481" t="s">
        <v>5</v>
      </c>
      <c r="I4" s="481" t="s">
        <v>6</v>
      </c>
      <c r="J4" s="482" t="s">
        <v>7</v>
      </c>
      <c r="K4" s="482" t="s">
        <v>374</v>
      </c>
      <c r="L4" s="482" t="s">
        <v>8</v>
      </c>
      <c r="M4" s="483" t="s">
        <v>9</v>
      </c>
      <c r="N4" s="483" t="s">
        <v>403</v>
      </c>
    </row>
    <row r="5" spans="1:14" ht="36">
      <c r="A5" s="409"/>
      <c r="B5" s="424" t="s">
        <v>10</v>
      </c>
      <c r="C5" s="425" t="s">
        <v>441</v>
      </c>
      <c r="D5" s="425" t="s">
        <v>421</v>
      </c>
      <c r="E5" s="425" t="s">
        <v>384</v>
      </c>
      <c r="F5" s="425" t="s">
        <v>383</v>
      </c>
      <c r="G5" s="425" t="s">
        <v>446</v>
      </c>
      <c r="H5" s="185">
        <v>3211</v>
      </c>
      <c r="I5" s="185" t="s">
        <v>11</v>
      </c>
      <c r="J5" s="185">
        <v>5211</v>
      </c>
      <c r="K5" s="185">
        <v>6211</v>
      </c>
      <c r="L5" s="186">
        <v>7311</v>
      </c>
      <c r="M5" s="187">
        <v>8311</v>
      </c>
      <c r="N5" s="187">
        <v>931</v>
      </c>
    </row>
    <row r="6" spans="1:14">
      <c r="A6" s="410">
        <v>63414</v>
      </c>
      <c r="B6" s="411"/>
      <c r="C6" s="411"/>
      <c r="D6" s="412"/>
      <c r="E6" s="412"/>
      <c r="F6" s="408"/>
      <c r="G6" s="408"/>
      <c r="H6" s="408"/>
      <c r="I6" s="413"/>
      <c r="J6" s="412"/>
      <c r="K6" s="412"/>
      <c r="L6" s="412"/>
      <c r="M6" s="412"/>
      <c r="N6" s="412"/>
    </row>
    <row r="7" spans="1:14">
      <c r="A7" s="410">
        <v>63612</v>
      </c>
      <c r="B7" s="411"/>
      <c r="C7" s="411"/>
      <c r="D7" s="412"/>
      <c r="E7" s="412"/>
      <c r="F7" s="408"/>
      <c r="G7" s="408"/>
      <c r="H7" s="408"/>
      <c r="I7" s="413"/>
      <c r="J7" s="412"/>
      <c r="K7" s="412"/>
      <c r="L7" s="412"/>
      <c r="M7" s="412"/>
      <c r="N7" s="412"/>
    </row>
    <row r="8" spans="1:14">
      <c r="A8" s="410">
        <v>63613</v>
      </c>
      <c r="B8" s="411"/>
      <c r="C8" s="411"/>
      <c r="D8" s="412"/>
      <c r="E8" s="412"/>
      <c r="F8" s="408"/>
      <c r="G8" s="408"/>
      <c r="H8" s="408"/>
      <c r="I8" s="413"/>
      <c r="J8" s="412">
        <v>769000</v>
      </c>
      <c r="K8" s="412"/>
      <c r="L8" s="412"/>
      <c r="M8" s="412"/>
      <c r="N8" s="412"/>
    </row>
    <row r="9" spans="1:14">
      <c r="A9" s="410">
        <v>63622</v>
      </c>
      <c r="B9" s="411"/>
      <c r="C9" s="411"/>
      <c r="D9" s="408"/>
      <c r="E9" s="408"/>
      <c r="F9" s="408"/>
      <c r="G9" s="408"/>
      <c r="H9" s="408"/>
      <c r="I9" s="408"/>
      <c r="J9" s="412"/>
      <c r="K9" s="408"/>
      <c r="L9" s="408"/>
      <c r="M9" s="408"/>
      <c r="N9" s="408"/>
    </row>
    <row r="10" spans="1:14">
      <c r="A10" s="410">
        <v>63623</v>
      </c>
      <c r="B10" s="411"/>
      <c r="C10" s="411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</row>
    <row r="11" spans="1:14">
      <c r="A11" s="410">
        <v>63814</v>
      </c>
      <c r="B11" s="411"/>
      <c r="C11" s="411"/>
      <c r="D11" s="408"/>
      <c r="E11" s="408"/>
      <c r="F11" s="408"/>
      <c r="G11" s="408"/>
      <c r="H11" s="408"/>
      <c r="I11" s="408"/>
      <c r="J11" s="408">
        <v>956497</v>
      </c>
      <c r="K11" s="408"/>
      <c r="L11" s="408"/>
      <c r="M11" s="408"/>
      <c r="N11" s="408"/>
    </row>
    <row r="12" spans="1:14">
      <c r="A12" s="410">
        <v>64132</v>
      </c>
      <c r="B12" s="411"/>
      <c r="C12" s="411"/>
      <c r="D12" s="408"/>
      <c r="E12" s="408"/>
      <c r="F12" s="408"/>
      <c r="G12" s="408"/>
      <c r="H12" s="408">
        <v>5000</v>
      </c>
      <c r="I12" s="408"/>
      <c r="J12" s="408"/>
      <c r="K12" s="408"/>
      <c r="L12" s="408"/>
      <c r="M12" s="408"/>
      <c r="N12" s="408"/>
    </row>
    <row r="13" spans="1:14">
      <c r="A13" s="410">
        <v>64151</v>
      </c>
      <c r="B13" s="411"/>
      <c r="C13" s="411"/>
      <c r="D13" s="408"/>
      <c r="E13" s="408"/>
      <c r="F13" s="408"/>
      <c r="G13" s="408"/>
      <c r="H13" s="408">
        <v>1000</v>
      </c>
      <c r="I13" s="408"/>
      <c r="J13" s="408"/>
      <c r="K13" s="408"/>
      <c r="L13" s="408"/>
      <c r="M13" s="408"/>
      <c r="N13" s="408"/>
    </row>
    <row r="14" spans="1:14">
      <c r="A14" s="410">
        <v>65267</v>
      </c>
      <c r="B14" s="411"/>
      <c r="C14" s="411"/>
      <c r="D14" s="408"/>
      <c r="E14" s="408"/>
      <c r="F14" s="408"/>
      <c r="G14" s="408"/>
      <c r="H14" s="408"/>
      <c r="I14" s="408"/>
      <c r="J14" s="408"/>
      <c r="K14" s="408"/>
      <c r="L14" s="408">
        <v>115000</v>
      </c>
      <c r="M14" s="408"/>
      <c r="N14" s="408"/>
    </row>
    <row r="15" spans="1:14">
      <c r="A15" s="410">
        <v>66151</v>
      </c>
      <c r="B15" s="411"/>
      <c r="C15" s="411"/>
      <c r="D15" s="408"/>
      <c r="E15" s="408"/>
      <c r="F15" s="408"/>
      <c r="G15" s="408"/>
      <c r="H15" s="408">
        <v>3143000</v>
      </c>
      <c r="I15" s="408"/>
      <c r="J15" s="408"/>
      <c r="K15" s="408"/>
      <c r="L15" s="408"/>
      <c r="M15" s="408"/>
      <c r="N15" s="408"/>
    </row>
    <row r="16" spans="1:14">
      <c r="A16" s="410">
        <v>66321</v>
      </c>
      <c r="B16" s="411"/>
      <c r="C16" s="411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</row>
    <row r="17" spans="1:14">
      <c r="A17" s="410">
        <v>66323</v>
      </c>
      <c r="B17" s="411"/>
      <c r="C17" s="411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</row>
    <row r="18" spans="1:14">
      <c r="A18" s="410">
        <v>67111</v>
      </c>
      <c r="B18" s="411">
        <v>1841000</v>
      </c>
      <c r="C18" s="411">
        <v>1700000</v>
      </c>
      <c r="D18" s="408">
        <v>1054760</v>
      </c>
      <c r="E18" s="408">
        <v>300000</v>
      </c>
      <c r="F18" s="408">
        <v>800000</v>
      </c>
      <c r="G18" s="408"/>
      <c r="H18" s="408"/>
      <c r="I18" s="408"/>
      <c r="J18" s="408"/>
      <c r="K18" s="408"/>
      <c r="L18" s="408"/>
      <c r="M18" s="408"/>
      <c r="N18" s="408"/>
    </row>
    <row r="19" spans="1:14">
      <c r="A19" s="410">
        <v>67121</v>
      </c>
      <c r="B19" s="411"/>
      <c r="C19" s="411"/>
      <c r="D19" s="408">
        <v>1020000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</row>
    <row r="20" spans="1:14">
      <c r="A20" s="410">
        <v>67311</v>
      </c>
      <c r="B20" s="411"/>
      <c r="C20" s="411"/>
      <c r="D20" s="408"/>
      <c r="E20" s="408"/>
      <c r="F20" s="408"/>
      <c r="G20" s="408"/>
      <c r="H20" s="408"/>
      <c r="I20" s="408">
        <v>47555364</v>
      </c>
      <c r="J20" s="408"/>
      <c r="K20" s="408"/>
      <c r="L20" s="408"/>
      <c r="M20" s="408"/>
      <c r="N20" s="408"/>
    </row>
    <row r="21" spans="1:14">
      <c r="A21" s="410">
        <v>68311</v>
      </c>
      <c r="B21" s="411"/>
      <c r="C21" s="411"/>
      <c r="D21" s="408"/>
      <c r="E21" s="408"/>
      <c r="F21" s="408"/>
      <c r="G21" s="408"/>
      <c r="H21" s="408">
        <v>1000</v>
      </c>
      <c r="I21" s="408"/>
      <c r="J21" s="408"/>
      <c r="K21" s="408"/>
      <c r="L21" s="408"/>
      <c r="M21" s="408"/>
      <c r="N21" s="408"/>
    </row>
    <row r="22" spans="1:14">
      <c r="A22" s="410">
        <v>72119</v>
      </c>
      <c r="B22" s="411"/>
      <c r="C22" s="411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</row>
    <row r="23" spans="1:14">
      <c r="A23" s="410">
        <v>72311</v>
      </c>
      <c r="B23" s="411"/>
      <c r="C23" s="411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</row>
    <row r="24" spans="1:14">
      <c r="A24" s="410">
        <v>72319</v>
      </c>
      <c r="B24" s="411"/>
      <c r="C24" s="411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</row>
    <row r="25" spans="1:14" ht="13.35" customHeight="1">
      <c r="A25" s="410" t="s">
        <v>433</v>
      </c>
      <c r="B25" s="411"/>
      <c r="C25" s="411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</row>
    <row r="26" spans="1:14">
      <c r="A26" s="410" t="s">
        <v>434</v>
      </c>
      <c r="B26" s="411"/>
      <c r="C26" s="411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</row>
    <row r="27" spans="1:14" ht="24.75" thickBot="1">
      <c r="A27" s="414" t="s">
        <v>12</v>
      </c>
      <c r="B27" s="415">
        <f t="shared" ref="B27:N27" si="0">SUM(B6:B26)</f>
        <v>1841000</v>
      </c>
      <c r="C27" s="415">
        <f t="shared" si="0"/>
        <v>1700000</v>
      </c>
      <c r="D27" s="415">
        <f t="shared" si="0"/>
        <v>2074760</v>
      </c>
      <c r="E27" s="415">
        <f t="shared" si="0"/>
        <v>300000</v>
      </c>
      <c r="F27" s="415">
        <f t="shared" ref="F27:G27" si="1">SUM(F6:F26)</f>
        <v>800000</v>
      </c>
      <c r="G27" s="415">
        <f t="shared" si="1"/>
        <v>0</v>
      </c>
      <c r="H27" s="415">
        <f t="shared" si="0"/>
        <v>3150000</v>
      </c>
      <c r="I27" s="415">
        <f t="shared" si="0"/>
        <v>47555364</v>
      </c>
      <c r="J27" s="415">
        <f t="shared" si="0"/>
        <v>1725497</v>
      </c>
      <c r="K27" s="415">
        <f t="shared" si="0"/>
        <v>0</v>
      </c>
      <c r="L27" s="415">
        <f t="shared" si="0"/>
        <v>115000</v>
      </c>
      <c r="M27" s="415">
        <f t="shared" si="0"/>
        <v>0</v>
      </c>
      <c r="N27" s="408">
        <f t="shared" si="0"/>
        <v>0</v>
      </c>
    </row>
    <row r="28" spans="1:14" ht="19.7" customHeight="1" thickBot="1">
      <c r="A28" s="416" t="s">
        <v>414</v>
      </c>
      <c r="B28" s="557">
        <f>SUM(B27:N27)</f>
        <v>59261621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9"/>
    </row>
    <row r="29" spans="1:14">
      <c r="A29" s="173"/>
      <c r="B29" s="420">
        <f>SUM(B27:G27)</f>
        <v>6715760</v>
      </c>
      <c r="C29" s="420"/>
      <c r="D29" s="387"/>
      <c r="E29" s="173"/>
      <c r="F29" s="387"/>
      <c r="G29" s="173"/>
      <c r="H29" s="421">
        <f>SUM(H27:N27)</f>
        <v>52545861</v>
      </c>
      <c r="I29" s="175"/>
      <c r="J29" s="419">
        <f>SUM(B29:H29)</f>
        <v>59261621</v>
      </c>
      <c r="K29" s="163"/>
      <c r="L29" s="167"/>
      <c r="M29" s="167"/>
      <c r="N29" s="163"/>
    </row>
    <row r="30" spans="1:14">
      <c r="A30" s="173"/>
      <c r="B30" s="173"/>
      <c r="C30" s="173"/>
      <c r="D30" s="387"/>
      <c r="E30" s="173"/>
      <c r="F30" s="173"/>
      <c r="G30" s="173"/>
      <c r="H30" s="174"/>
      <c r="I30" s="175"/>
      <c r="J30" s="163"/>
      <c r="K30" s="163"/>
      <c r="L30" s="167"/>
      <c r="M30" s="167"/>
      <c r="N30" s="163"/>
    </row>
    <row r="31" spans="1:14" ht="13.5" thickBot="1">
      <c r="A31" s="173"/>
      <c r="B31" s="173"/>
      <c r="C31" s="173"/>
      <c r="D31" s="173"/>
      <c r="E31" s="173"/>
      <c r="F31" s="173"/>
      <c r="G31" s="173"/>
      <c r="H31" s="176"/>
      <c r="I31" s="175"/>
      <c r="J31" s="163"/>
      <c r="K31" s="163"/>
      <c r="L31" s="167"/>
      <c r="M31" s="167"/>
      <c r="N31" s="163"/>
    </row>
    <row r="32" spans="1:14" ht="24.75" thickBot="1">
      <c r="A32" s="516" t="s">
        <v>2</v>
      </c>
      <c r="B32" s="565" t="s">
        <v>453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7"/>
    </row>
    <row r="33" spans="1:14" ht="120.75" thickBot="1">
      <c r="A33" s="517" t="s">
        <v>3</v>
      </c>
      <c r="B33" s="560" t="s">
        <v>4</v>
      </c>
      <c r="C33" s="561"/>
      <c r="D33" s="562"/>
      <c r="E33" s="511"/>
      <c r="F33" s="511"/>
      <c r="G33" s="511"/>
      <c r="H33" s="84" t="s">
        <v>5</v>
      </c>
      <c r="I33" s="511"/>
      <c r="J33" s="84" t="s">
        <v>7</v>
      </c>
      <c r="K33" s="84" t="s">
        <v>374</v>
      </c>
      <c r="L33" s="84" t="s">
        <v>8</v>
      </c>
      <c r="M33" s="85" t="s">
        <v>9</v>
      </c>
      <c r="N33" s="85" t="s">
        <v>403</v>
      </c>
    </row>
    <row r="34" spans="1:14" ht="36">
      <c r="A34" s="178"/>
      <c r="B34" s="5" t="s">
        <v>462</v>
      </c>
      <c r="C34" s="425" t="s">
        <v>441</v>
      </c>
      <c r="D34" s="425" t="s">
        <v>421</v>
      </c>
      <c r="E34" s="425" t="s">
        <v>384</v>
      </c>
      <c r="F34" s="425" t="s">
        <v>383</v>
      </c>
      <c r="G34" s="425" t="s">
        <v>446</v>
      </c>
      <c r="H34" s="168">
        <v>3211</v>
      </c>
      <c r="I34" s="168" t="s">
        <v>11</v>
      </c>
      <c r="J34" s="168">
        <v>5211</v>
      </c>
      <c r="K34" s="168">
        <v>6211</v>
      </c>
      <c r="L34" s="169">
        <v>7311</v>
      </c>
      <c r="M34" s="170">
        <v>8311</v>
      </c>
      <c r="N34" s="170">
        <v>931</v>
      </c>
    </row>
    <row r="35" spans="1:14">
      <c r="A35" s="171">
        <v>63414</v>
      </c>
      <c r="B35" s="408"/>
      <c r="C35" s="408"/>
      <c r="D35" s="412"/>
      <c r="E35" s="412"/>
      <c r="F35" s="412"/>
      <c r="G35" s="408"/>
      <c r="H35" s="408"/>
      <c r="I35" s="413"/>
      <c r="J35" s="412"/>
      <c r="K35" s="412"/>
      <c r="L35" s="412"/>
      <c r="M35" s="412"/>
      <c r="N35" s="412"/>
    </row>
    <row r="36" spans="1:14">
      <c r="A36" s="171">
        <v>63612</v>
      </c>
      <c r="B36" s="408"/>
      <c r="C36" s="408"/>
      <c r="D36" s="412"/>
      <c r="E36" s="412"/>
      <c r="F36" s="412"/>
      <c r="G36" s="408"/>
      <c r="H36" s="408"/>
      <c r="I36" s="413"/>
      <c r="J36" s="412"/>
      <c r="K36" s="412"/>
      <c r="L36" s="412"/>
      <c r="M36" s="412"/>
      <c r="N36" s="412"/>
    </row>
    <row r="37" spans="1:14">
      <c r="A37" s="171">
        <v>63613</v>
      </c>
      <c r="B37" s="408"/>
      <c r="C37" s="408"/>
      <c r="D37" s="412"/>
      <c r="E37" s="412"/>
      <c r="F37" s="412"/>
      <c r="G37" s="408"/>
      <c r="H37" s="408"/>
      <c r="I37" s="413"/>
      <c r="J37" s="412">
        <v>769000</v>
      </c>
      <c r="K37" s="412"/>
      <c r="L37" s="412"/>
      <c r="M37" s="412"/>
      <c r="N37" s="412"/>
    </row>
    <row r="38" spans="1:14">
      <c r="A38" s="171">
        <v>63622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</row>
    <row r="39" spans="1:14">
      <c r="A39" s="171">
        <v>63623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</row>
    <row r="40" spans="1:14">
      <c r="A40" s="171">
        <v>63814</v>
      </c>
      <c r="B40" s="408"/>
      <c r="C40" s="408"/>
      <c r="D40" s="408"/>
      <c r="E40" s="408"/>
      <c r="F40" s="408"/>
      <c r="G40" s="408"/>
      <c r="H40" s="408"/>
      <c r="I40" s="408"/>
      <c r="J40" s="408">
        <v>961605</v>
      </c>
      <c r="K40" s="408"/>
      <c r="L40" s="408"/>
      <c r="M40" s="408"/>
      <c r="N40" s="408"/>
    </row>
    <row r="41" spans="1:14">
      <c r="A41" s="171">
        <v>64132</v>
      </c>
      <c r="B41" s="408"/>
      <c r="C41" s="408"/>
      <c r="D41" s="408"/>
      <c r="E41" s="408"/>
      <c r="F41" s="408"/>
      <c r="G41" s="408"/>
      <c r="H41" s="408">
        <v>5000</v>
      </c>
      <c r="I41" s="408"/>
      <c r="J41" s="408"/>
      <c r="K41" s="408"/>
      <c r="L41" s="408"/>
      <c r="M41" s="408"/>
      <c r="N41" s="408"/>
    </row>
    <row r="42" spans="1:14">
      <c r="A42" s="171">
        <v>64151</v>
      </c>
      <c r="B42" s="408"/>
      <c r="C42" s="408"/>
      <c r="D42" s="408"/>
      <c r="E42" s="408"/>
      <c r="F42" s="408"/>
      <c r="G42" s="408"/>
      <c r="H42" s="408">
        <v>1000</v>
      </c>
      <c r="I42" s="408"/>
      <c r="J42" s="408"/>
      <c r="K42" s="408"/>
      <c r="L42" s="408"/>
      <c r="M42" s="408"/>
      <c r="N42" s="408"/>
    </row>
    <row r="43" spans="1:14">
      <c r="A43" s="171">
        <v>65267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>
        <v>115000</v>
      </c>
      <c r="M43" s="408"/>
      <c r="N43" s="408"/>
    </row>
    <row r="44" spans="1:14">
      <c r="A44" s="171">
        <v>66151</v>
      </c>
      <c r="B44" s="408"/>
      <c r="C44" s="408"/>
      <c r="D44" s="408"/>
      <c r="E44" s="408"/>
      <c r="F44" s="408"/>
      <c r="G44" s="408"/>
      <c r="H44" s="408">
        <v>4343000</v>
      </c>
      <c r="I44" s="408"/>
      <c r="J44" s="408"/>
      <c r="K44" s="408"/>
      <c r="L44" s="408"/>
      <c r="M44" s="408"/>
      <c r="N44" s="408"/>
    </row>
    <row r="45" spans="1:14">
      <c r="A45" s="171">
        <v>66311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</row>
    <row r="46" spans="1:14">
      <c r="A46" s="171">
        <v>66322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</row>
    <row r="47" spans="1:14">
      <c r="A47" s="171">
        <v>67111</v>
      </c>
      <c r="B47" s="408">
        <v>1430000</v>
      </c>
      <c r="C47" s="408">
        <v>1700000</v>
      </c>
      <c r="D47" s="408">
        <v>1180000</v>
      </c>
      <c r="E47" s="408">
        <v>300000</v>
      </c>
      <c r="F47" s="408"/>
      <c r="G47" s="408"/>
      <c r="H47" s="408"/>
      <c r="I47" s="408"/>
      <c r="J47" s="408"/>
      <c r="K47" s="408"/>
      <c r="L47" s="408"/>
      <c r="M47" s="408"/>
      <c r="N47" s="408"/>
    </row>
    <row r="48" spans="1:14">
      <c r="A48" s="171">
        <v>67121</v>
      </c>
      <c r="B48" s="408"/>
      <c r="C48" s="408"/>
      <c r="D48" s="408">
        <v>2820000</v>
      </c>
      <c r="E48" s="408"/>
      <c r="F48" s="408"/>
      <c r="G48" s="408"/>
      <c r="H48" s="408"/>
      <c r="I48" s="408"/>
      <c r="J48" s="408"/>
      <c r="K48" s="408"/>
      <c r="L48" s="408"/>
      <c r="M48" s="408"/>
      <c r="N48" s="408"/>
    </row>
    <row r="49" spans="1:14">
      <c r="A49" s="171">
        <v>67311</v>
      </c>
      <c r="B49" s="408"/>
      <c r="C49" s="408"/>
      <c r="D49" s="408"/>
      <c r="E49" s="408"/>
      <c r="F49" s="408"/>
      <c r="G49" s="408"/>
      <c r="H49" s="408"/>
      <c r="I49" s="408">
        <v>47555364</v>
      </c>
      <c r="J49" s="408"/>
      <c r="K49" s="408"/>
      <c r="L49" s="408"/>
      <c r="M49" s="408"/>
      <c r="N49" s="408"/>
    </row>
    <row r="50" spans="1:14">
      <c r="A50" s="171">
        <v>68311</v>
      </c>
      <c r="B50" s="408"/>
      <c r="C50" s="408"/>
      <c r="D50" s="408"/>
      <c r="E50" s="408"/>
      <c r="F50" s="408"/>
      <c r="G50" s="408"/>
      <c r="H50" s="408">
        <v>1000</v>
      </c>
      <c r="I50" s="408"/>
      <c r="J50" s="408"/>
      <c r="K50" s="408"/>
      <c r="L50" s="408"/>
      <c r="M50" s="408"/>
      <c r="N50" s="408"/>
    </row>
    <row r="51" spans="1:14">
      <c r="A51" s="171">
        <v>72119</v>
      </c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</row>
    <row r="52" spans="1:14">
      <c r="A52" s="171">
        <v>92212</v>
      </c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</row>
    <row r="53" spans="1:14" ht="26.25" thickBot="1">
      <c r="A53" s="172" t="s">
        <v>12</v>
      </c>
      <c r="B53" s="415">
        <f t="shared" ref="B53:C53" si="2">SUM(B35:B52)</f>
        <v>1430000</v>
      </c>
      <c r="C53" s="415">
        <f t="shared" si="2"/>
        <v>1700000</v>
      </c>
      <c r="D53" s="415">
        <f t="shared" ref="D53:L53" si="3">SUM(D35:D52)</f>
        <v>4000000</v>
      </c>
      <c r="E53" s="415">
        <f t="shared" si="3"/>
        <v>300000</v>
      </c>
      <c r="F53" s="415"/>
      <c r="G53" s="415">
        <f t="shared" si="3"/>
        <v>0</v>
      </c>
      <c r="H53" s="415">
        <f t="shared" si="3"/>
        <v>4350000</v>
      </c>
      <c r="I53" s="415">
        <f t="shared" si="3"/>
        <v>47555364</v>
      </c>
      <c r="J53" s="415">
        <f t="shared" si="3"/>
        <v>1730605</v>
      </c>
      <c r="K53" s="415">
        <f t="shared" si="3"/>
        <v>0</v>
      </c>
      <c r="L53" s="415">
        <f t="shared" si="3"/>
        <v>115000</v>
      </c>
      <c r="M53" s="415"/>
      <c r="N53" s="415">
        <f>SUM(N35:N52)</f>
        <v>0</v>
      </c>
    </row>
    <row r="54" spans="1:14" ht="36.75" thickBot="1">
      <c r="A54" s="416" t="s">
        <v>426</v>
      </c>
      <c r="B54" s="557">
        <f>SUM(B53:N53)</f>
        <v>61180969</v>
      </c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9"/>
    </row>
    <row r="55" spans="1:14">
      <c r="A55" s="95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</row>
    <row r="56" spans="1:14">
      <c r="A56" s="95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</row>
    <row r="57" spans="1:14">
      <c r="A57" s="95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</row>
    <row r="58" spans="1:14" ht="13.5" thickBot="1">
      <c r="A58" s="180"/>
      <c r="B58" s="180"/>
      <c r="C58" s="180"/>
      <c r="D58" s="180"/>
      <c r="E58" s="180"/>
      <c r="F58" s="180"/>
      <c r="G58" s="180"/>
      <c r="H58" s="181"/>
      <c r="I58" s="182"/>
      <c r="J58" s="163"/>
      <c r="K58" s="163"/>
      <c r="L58" s="163"/>
      <c r="M58" s="163"/>
      <c r="N58" s="163"/>
    </row>
    <row r="59" spans="1:14" ht="26.25" thickBot="1">
      <c r="A59" s="177" t="s">
        <v>2</v>
      </c>
      <c r="B59" s="545" t="s">
        <v>458</v>
      </c>
      <c r="C59" s="546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4"/>
    </row>
    <row r="60" spans="1:14" ht="120.75" thickBot="1">
      <c r="A60" s="517" t="s">
        <v>3</v>
      </c>
      <c r="B60" s="560" t="s">
        <v>4</v>
      </c>
      <c r="C60" s="561"/>
      <c r="D60" s="562"/>
      <c r="E60" s="511"/>
      <c r="F60" s="511"/>
      <c r="G60" s="511"/>
      <c r="H60" s="84" t="s">
        <v>5</v>
      </c>
      <c r="I60" s="511"/>
      <c r="J60" s="84" t="s">
        <v>7</v>
      </c>
      <c r="K60" s="84" t="s">
        <v>374</v>
      </c>
      <c r="L60" s="84" t="s">
        <v>8</v>
      </c>
      <c r="M60" s="85" t="s">
        <v>9</v>
      </c>
      <c r="N60" s="85" t="s">
        <v>403</v>
      </c>
    </row>
    <row r="61" spans="1:14" ht="36">
      <c r="A61" s="183"/>
      <c r="B61" s="179" t="s">
        <v>10</v>
      </c>
      <c r="C61" s="425" t="s">
        <v>441</v>
      </c>
      <c r="D61" s="425" t="s">
        <v>421</v>
      </c>
      <c r="E61" s="425" t="s">
        <v>384</v>
      </c>
      <c r="F61" s="425" t="s">
        <v>383</v>
      </c>
      <c r="G61" s="425" t="s">
        <v>446</v>
      </c>
      <c r="H61" s="168">
        <v>3211</v>
      </c>
      <c r="I61" s="168" t="s">
        <v>11</v>
      </c>
      <c r="J61" s="168">
        <v>5211</v>
      </c>
      <c r="K61" s="168">
        <v>6211</v>
      </c>
      <c r="L61" s="169">
        <v>7311</v>
      </c>
      <c r="M61" s="170">
        <v>8311</v>
      </c>
      <c r="N61" s="170">
        <v>931</v>
      </c>
    </row>
    <row r="62" spans="1:14">
      <c r="A62" s="171">
        <v>63414</v>
      </c>
      <c r="B62" s="411"/>
      <c r="C62" s="408"/>
      <c r="D62" s="412"/>
      <c r="E62" s="412"/>
      <c r="F62" s="412"/>
      <c r="G62" s="408"/>
      <c r="H62" s="408"/>
      <c r="I62" s="413"/>
      <c r="J62" s="412"/>
      <c r="K62" s="412"/>
      <c r="L62" s="412"/>
      <c r="M62" s="412"/>
      <c r="N62" s="412"/>
    </row>
    <row r="63" spans="1:14">
      <c r="A63" s="171">
        <v>63612</v>
      </c>
      <c r="B63" s="411"/>
      <c r="C63" s="408"/>
      <c r="D63" s="412"/>
      <c r="E63" s="412"/>
      <c r="F63" s="412"/>
      <c r="G63" s="408"/>
      <c r="H63" s="408"/>
      <c r="I63" s="413"/>
      <c r="J63" s="412"/>
      <c r="K63" s="412"/>
      <c r="L63" s="412"/>
      <c r="M63" s="412"/>
      <c r="N63" s="412"/>
    </row>
    <row r="64" spans="1:14">
      <c r="A64" s="171">
        <v>63613</v>
      </c>
      <c r="B64" s="411"/>
      <c r="C64" s="408"/>
      <c r="D64" s="412"/>
      <c r="E64" s="412"/>
      <c r="F64" s="412"/>
      <c r="G64" s="408"/>
      <c r="H64" s="408"/>
      <c r="I64" s="413"/>
      <c r="J64" s="412">
        <v>769000</v>
      </c>
      <c r="K64" s="412"/>
      <c r="L64" s="412"/>
      <c r="M64" s="412"/>
      <c r="N64" s="412"/>
    </row>
    <row r="65" spans="1:14">
      <c r="A65" s="171">
        <v>63622</v>
      </c>
      <c r="B65" s="411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</row>
    <row r="66" spans="1:14">
      <c r="A66" s="171">
        <v>63623</v>
      </c>
      <c r="B66" s="411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</row>
    <row r="67" spans="1:14">
      <c r="A67" s="171">
        <v>63814</v>
      </c>
      <c r="B67" s="411"/>
      <c r="C67" s="408"/>
      <c r="D67" s="408"/>
      <c r="E67" s="408"/>
      <c r="F67" s="408"/>
      <c r="G67" s="408"/>
      <c r="H67" s="408"/>
      <c r="I67" s="408"/>
      <c r="J67" s="408">
        <v>965112</v>
      </c>
      <c r="K67" s="408"/>
      <c r="L67" s="408"/>
      <c r="M67" s="408"/>
      <c r="N67" s="408"/>
    </row>
    <row r="68" spans="1:14">
      <c r="A68" s="171">
        <v>64132</v>
      </c>
      <c r="B68" s="411"/>
      <c r="C68" s="408"/>
      <c r="D68" s="408"/>
      <c r="E68" s="408"/>
      <c r="F68" s="408"/>
      <c r="G68" s="408"/>
      <c r="H68" s="408">
        <v>5000</v>
      </c>
      <c r="I68" s="408"/>
      <c r="J68" s="408"/>
      <c r="K68" s="408"/>
      <c r="L68" s="408"/>
      <c r="M68" s="408"/>
      <c r="N68" s="408"/>
    </row>
    <row r="69" spans="1:14">
      <c r="A69" s="171">
        <v>64151</v>
      </c>
      <c r="B69" s="411"/>
      <c r="C69" s="408"/>
      <c r="D69" s="408"/>
      <c r="E69" s="408"/>
      <c r="F69" s="408"/>
      <c r="G69" s="408"/>
      <c r="H69" s="408">
        <v>1000</v>
      </c>
      <c r="I69" s="408"/>
      <c r="J69" s="408"/>
      <c r="K69" s="408"/>
      <c r="L69" s="408"/>
      <c r="M69" s="408"/>
      <c r="N69" s="408"/>
    </row>
    <row r="70" spans="1:14">
      <c r="A70" s="171">
        <v>65267</v>
      </c>
      <c r="B70" s="411"/>
      <c r="C70" s="408"/>
      <c r="D70" s="408"/>
      <c r="E70" s="408"/>
      <c r="F70" s="408"/>
      <c r="G70" s="408"/>
      <c r="H70" s="408"/>
      <c r="I70" s="408"/>
      <c r="J70" s="408"/>
      <c r="K70" s="408"/>
      <c r="L70" s="408">
        <v>115000</v>
      </c>
      <c r="M70" s="408"/>
      <c r="N70" s="408"/>
    </row>
    <row r="71" spans="1:14">
      <c r="A71" s="171">
        <v>66151</v>
      </c>
      <c r="B71" s="411"/>
      <c r="C71" s="408"/>
      <c r="D71" s="408"/>
      <c r="E71" s="408"/>
      <c r="F71" s="408"/>
      <c r="G71" s="408"/>
      <c r="H71" s="408">
        <v>3503000</v>
      </c>
      <c r="I71" s="408"/>
      <c r="J71" s="408"/>
      <c r="K71" s="408"/>
      <c r="L71" s="408"/>
      <c r="M71" s="408"/>
      <c r="N71" s="408"/>
    </row>
    <row r="72" spans="1:14">
      <c r="A72" s="171">
        <v>66311</v>
      </c>
      <c r="B72" s="411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</row>
    <row r="73" spans="1:14">
      <c r="A73" s="171">
        <v>66322</v>
      </c>
      <c r="B73" s="411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</row>
    <row r="74" spans="1:14">
      <c r="A74" s="171">
        <v>67111</v>
      </c>
      <c r="B74" s="411">
        <v>2500000</v>
      </c>
      <c r="C74" s="408">
        <v>1700000</v>
      </c>
      <c r="D74" s="408">
        <v>1220000</v>
      </c>
      <c r="E74" s="408">
        <v>300000</v>
      </c>
      <c r="F74" s="408"/>
      <c r="G74" s="408"/>
      <c r="H74" s="408"/>
      <c r="I74" s="408"/>
      <c r="J74" s="408"/>
      <c r="K74" s="408"/>
      <c r="L74" s="408"/>
      <c r="M74" s="408"/>
      <c r="N74" s="408"/>
    </row>
    <row r="75" spans="1:14">
      <c r="A75" s="171">
        <v>67121</v>
      </c>
      <c r="B75" s="411"/>
      <c r="C75" s="408"/>
      <c r="D75" s="408">
        <v>2780000</v>
      </c>
      <c r="E75" s="408"/>
      <c r="F75" s="408"/>
      <c r="G75" s="408"/>
      <c r="H75" s="408"/>
      <c r="I75" s="408"/>
      <c r="J75" s="408"/>
      <c r="K75" s="408"/>
      <c r="L75" s="408"/>
      <c r="M75" s="408"/>
      <c r="N75" s="408"/>
    </row>
    <row r="76" spans="1:14">
      <c r="A76" s="171">
        <v>67311</v>
      </c>
      <c r="B76" s="411"/>
      <c r="C76" s="408"/>
      <c r="D76" s="408"/>
      <c r="E76" s="408"/>
      <c r="F76" s="408"/>
      <c r="G76" s="408"/>
      <c r="H76" s="408"/>
      <c r="I76" s="408">
        <v>47555364</v>
      </c>
      <c r="J76" s="408"/>
      <c r="K76" s="408"/>
      <c r="L76" s="408"/>
      <c r="M76" s="408"/>
      <c r="N76" s="408"/>
    </row>
    <row r="77" spans="1:14">
      <c r="A77" s="171">
        <v>68311</v>
      </c>
      <c r="B77" s="411"/>
      <c r="C77" s="408"/>
      <c r="D77" s="408"/>
      <c r="E77" s="408"/>
      <c r="F77" s="408"/>
      <c r="G77" s="408"/>
      <c r="H77" s="408">
        <v>1000</v>
      </c>
      <c r="I77" s="408"/>
      <c r="J77" s="408"/>
      <c r="K77" s="408"/>
      <c r="L77" s="408"/>
      <c r="M77" s="408"/>
      <c r="N77" s="408"/>
    </row>
    <row r="78" spans="1:14">
      <c r="A78" s="171">
        <v>72119</v>
      </c>
      <c r="B78" s="411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</row>
    <row r="79" spans="1:14">
      <c r="A79" s="171">
        <v>92212</v>
      </c>
      <c r="B79" s="411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</row>
    <row r="80" spans="1:14" ht="26.25" thickBot="1">
      <c r="A80" s="172" t="s">
        <v>12</v>
      </c>
      <c r="B80" s="415">
        <f>SUM(B62:B79)</f>
        <v>2500000</v>
      </c>
      <c r="C80" s="415">
        <f t="shared" ref="C80" si="4">SUM(C62:C79)</f>
        <v>1700000</v>
      </c>
      <c r="D80" s="415">
        <f t="shared" ref="D80:N80" si="5">SUM(D62:D79)</f>
        <v>4000000</v>
      </c>
      <c r="E80" s="415">
        <f t="shared" si="5"/>
        <v>300000</v>
      </c>
      <c r="F80" s="415"/>
      <c r="G80" s="415">
        <f t="shared" si="5"/>
        <v>0</v>
      </c>
      <c r="H80" s="415">
        <f t="shared" si="5"/>
        <v>3510000</v>
      </c>
      <c r="I80" s="415">
        <f t="shared" si="5"/>
        <v>47555364</v>
      </c>
      <c r="J80" s="415">
        <f t="shared" si="5"/>
        <v>1734112</v>
      </c>
      <c r="K80" s="415">
        <f t="shared" si="5"/>
        <v>0</v>
      </c>
      <c r="L80" s="415">
        <f t="shared" si="5"/>
        <v>115000</v>
      </c>
      <c r="M80" s="415"/>
      <c r="N80" s="415">
        <f t="shared" si="5"/>
        <v>0</v>
      </c>
    </row>
    <row r="81" spans="1:14" ht="36.75" thickBot="1">
      <c r="A81" s="416" t="s">
        <v>461</v>
      </c>
      <c r="B81" s="557">
        <f>SUM(B80:N80)</f>
        <v>61414476</v>
      </c>
      <c r="C81" s="558"/>
      <c r="D81" s="558"/>
      <c r="E81" s="558"/>
      <c r="F81" s="558"/>
      <c r="G81" s="558"/>
      <c r="H81" s="558"/>
      <c r="I81" s="558"/>
      <c r="J81" s="558"/>
      <c r="K81" s="558"/>
      <c r="L81" s="558"/>
      <c r="M81" s="558"/>
      <c r="N81" s="559"/>
    </row>
  </sheetData>
  <mergeCells count="10">
    <mergeCell ref="B32:N32"/>
    <mergeCell ref="A1:L1"/>
    <mergeCell ref="B3:N3"/>
    <mergeCell ref="B4:D4"/>
    <mergeCell ref="B28:N28"/>
    <mergeCell ref="B81:N81"/>
    <mergeCell ref="B33:D33"/>
    <mergeCell ref="B54:N54"/>
    <mergeCell ref="B59:N59"/>
    <mergeCell ref="B60:D60"/>
  </mergeCells>
  <pageMargins left="0.31496062992125984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0"/>
  <sheetViews>
    <sheetView zoomScale="80" zoomScaleNormal="80" workbookViewId="0">
      <pane xSplit="2" ySplit="4" topLeftCell="Z5" activePane="bottomRight" state="frozen"/>
      <selection pane="topRight" activeCell="W1" sqref="W1"/>
      <selection pane="bottomLeft" activeCell="A149" sqref="A149"/>
      <selection pane="bottomRight" activeCell="AQ146" sqref="AQ146"/>
    </sheetView>
  </sheetViews>
  <sheetFormatPr defaultColWidth="8.85546875" defaultRowHeight="12.75"/>
  <cols>
    <col min="1" max="1" width="6.28515625" style="380" customWidth="1"/>
    <col min="2" max="2" width="29.7109375" style="385" customWidth="1"/>
    <col min="3" max="3" width="14.140625" style="383" customWidth="1"/>
    <col min="4" max="4" width="11.85546875" style="383" customWidth="1"/>
    <col min="5" max="5" width="12.140625" style="383" customWidth="1"/>
    <col min="6" max="6" width="12.85546875" style="383" customWidth="1"/>
    <col min="7" max="7" width="10.5703125" style="383" customWidth="1"/>
    <col min="8" max="8" width="10.7109375" style="383" customWidth="1"/>
    <col min="9" max="9" width="11.7109375" style="383" customWidth="1"/>
    <col min="10" max="10" width="8" style="383" customWidth="1"/>
    <col min="11" max="11" width="12.7109375" style="383" customWidth="1"/>
    <col min="12" max="12" width="11.7109375" style="383" customWidth="1"/>
    <col min="13" max="13" width="10" style="383" customWidth="1"/>
    <col min="14" max="14" width="9.85546875" style="383" customWidth="1"/>
    <col min="15" max="15" width="0.140625" style="383" customWidth="1"/>
    <col min="16" max="16" width="10" style="383" customWidth="1"/>
    <col min="17" max="17" width="13.28515625" style="383" customWidth="1"/>
    <col min="18" max="18" width="12.42578125" style="383" customWidth="1"/>
    <col min="19" max="19" width="13" style="383" customWidth="1"/>
    <col min="20" max="20" width="11.5703125" style="383" customWidth="1"/>
    <col min="21" max="21" width="11.28515625" style="383" customWidth="1"/>
    <col min="22" max="22" width="9.7109375" style="383" customWidth="1"/>
    <col min="23" max="23" width="11.7109375" style="383" customWidth="1"/>
    <col min="24" max="24" width="14.42578125" style="383" customWidth="1"/>
    <col min="25" max="25" width="12.7109375" style="383" customWidth="1"/>
    <col min="26" max="26" width="8.7109375" style="383" customWidth="1"/>
    <col min="27" max="27" width="10.85546875" style="383" customWidth="1"/>
    <col min="28" max="28" width="7.7109375" style="383" customWidth="1"/>
    <col min="29" max="29" width="10.7109375" style="383" customWidth="1"/>
    <col min="30" max="30" width="13.42578125" style="383" customWidth="1"/>
    <col min="31" max="31" width="12.140625" style="383" customWidth="1"/>
    <col min="32" max="32" width="12.5703125" style="383" customWidth="1"/>
    <col min="33" max="33" width="12.42578125" style="383" customWidth="1"/>
    <col min="34" max="34" width="11.28515625" style="383" customWidth="1"/>
    <col min="35" max="35" width="10.28515625" style="383" customWidth="1"/>
    <col min="36" max="36" width="12.140625" style="383" customWidth="1"/>
    <col min="37" max="37" width="13" style="383" customWidth="1"/>
    <col min="38" max="38" width="12.140625" style="383" customWidth="1"/>
    <col min="39" max="39" width="9.140625" style="383" customWidth="1"/>
    <col min="40" max="40" width="11.5703125" style="383" customWidth="1"/>
    <col min="41" max="41" width="7.85546875" style="323" customWidth="1"/>
    <col min="42" max="42" width="9" style="323" customWidth="1"/>
    <col min="43" max="983" width="14.85546875" style="323"/>
    <col min="984" max="16384" width="8.85546875" style="323"/>
  </cols>
  <sheetData>
    <row r="1" spans="1:42" ht="24" customHeight="1">
      <c r="A1" s="574" t="s">
        <v>13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</row>
    <row r="2" spans="1:42" s="324" customFormat="1" ht="16.5" thickBo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</row>
    <row r="3" spans="1:42" s="331" customFormat="1" ht="66.75" customHeight="1" thickBot="1">
      <c r="A3" s="325" t="s">
        <v>14</v>
      </c>
      <c r="B3" s="326" t="s">
        <v>15</v>
      </c>
      <c r="C3" s="430" t="s">
        <v>452</v>
      </c>
      <c r="D3" s="575" t="s">
        <v>4</v>
      </c>
      <c r="E3" s="576"/>
      <c r="F3" s="576"/>
      <c r="G3" s="435"/>
      <c r="H3" s="436"/>
      <c r="I3" s="431" t="s">
        <v>5</v>
      </c>
      <c r="J3" s="193" t="s">
        <v>474</v>
      </c>
      <c r="K3" s="327" t="s">
        <v>380</v>
      </c>
      <c r="L3" s="327" t="s">
        <v>7</v>
      </c>
      <c r="M3" s="327" t="s">
        <v>16</v>
      </c>
      <c r="N3" s="327" t="s">
        <v>8</v>
      </c>
      <c r="O3" s="327" t="s">
        <v>9</v>
      </c>
      <c r="P3" s="193" t="s">
        <v>419</v>
      </c>
      <c r="Q3" s="493" t="s">
        <v>422</v>
      </c>
      <c r="R3" s="577" t="s">
        <v>4</v>
      </c>
      <c r="S3" s="578"/>
      <c r="T3" s="497"/>
      <c r="U3" s="497"/>
      <c r="V3" s="498"/>
      <c r="W3" s="494" t="s">
        <v>5</v>
      </c>
      <c r="X3" s="328" t="s">
        <v>6</v>
      </c>
      <c r="Y3" s="328" t="s">
        <v>7</v>
      </c>
      <c r="Z3" s="328" t="s">
        <v>16</v>
      </c>
      <c r="AA3" s="328" t="s">
        <v>8</v>
      </c>
      <c r="AB3" s="328" t="s">
        <v>9</v>
      </c>
      <c r="AC3" s="328" t="s">
        <v>403</v>
      </c>
      <c r="AD3" s="499" t="s">
        <v>455</v>
      </c>
      <c r="AE3" s="572" t="s">
        <v>4</v>
      </c>
      <c r="AF3" s="573"/>
      <c r="AG3" s="501"/>
      <c r="AH3" s="501"/>
      <c r="AI3" s="502"/>
      <c r="AJ3" s="500" t="s">
        <v>5</v>
      </c>
      <c r="AK3" s="329" t="s">
        <v>6</v>
      </c>
      <c r="AL3" s="329" t="s">
        <v>7</v>
      </c>
      <c r="AM3" s="329" t="s">
        <v>16</v>
      </c>
      <c r="AN3" s="329" t="s">
        <v>8</v>
      </c>
      <c r="AO3" s="330" t="s">
        <v>9</v>
      </c>
      <c r="AP3" s="330" t="s">
        <v>403</v>
      </c>
    </row>
    <row r="4" spans="1:42" ht="44.1" customHeight="1" thickBot="1">
      <c r="A4" s="332"/>
      <c r="B4" s="333"/>
      <c r="C4" s="334"/>
      <c r="D4" s="492" t="s">
        <v>10</v>
      </c>
      <c r="E4" s="490" t="s">
        <v>442</v>
      </c>
      <c r="F4" s="433" t="s">
        <v>421</v>
      </c>
      <c r="G4" s="434" t="s">
        <v>379</v>
      </c>
      <c r="H4" s="491" t="s">
        <v>17</v>
      </c>
      <c r="I4" s="335">
        <v>3211</v>
      </c>
      <c r="J4" s="335">
        <v>922</v>
      </c>
      <c r="K4" s="336" t="s">
        <v>11</v>
      </c>
      <c r="L4" s="337">
        <v>5211</v>
      </c>
      <c r="M4" s="337">
        <v>6211</v>
      </c>
      <c r="N4" s="337">
        <v>7311</v>
      </c>
      <c r="O4" s="337">
        <v>8311</v>
      </c>
      <c r="P4" s="335">
        <v>481</v>
      </c>
      <c r="Q4" s="334"/>
      <c r="R4" s="495" t="s">
        <v>10</v>
      </c>
      <c r="S4" s="490" t="s">
        <v>442</v>
      </c>
      <c r="T4" s="433" t="s">
        <v>424</v>
      </c>
      <c r="U4" s="434" t="s">
        <v>381</v>
      </c>
      <c r="V4" s="434" t="s">
        <v>463</v>
      </c>
      <c r="W4" s="337">
        <v>3211</v>
      </c>
      <c r="X4" s="336" t="s">
        <v>11</v>
      </c>
      <c r="Y4" s="337">
        <v>5211</v>
      </c>
      <c r="Z4" s="337">
        <v>6211</v>
      </c>
      <c r="AA4" s="337">
        <v>7311</v>
      </c>
      <c r="AB4" s="337">
        <v>8311</v>
      </c>
      <c r="AC4" s="337">
        <v>922</v>
      </c>
      <c r="AD4" s="334"/>
      <c r="AE4" s="495" t="s">
        <v>10</v>
      </c>
      <c r="AF4" s="490" t="s">
        <v>442</v>
      </c>
      <c r="AG4" s="433" t="s">
        <v>421</v>
      </c>
      <c r="AH4" s="434" t="s">
        <v>382</v>
      </c>
      <c r="AI4" s="496" t="s">
        <v>464</v>
      </c>
      <c r="AJ4" s="337">
        <v>3211</v>
      </c>
      <c r="AK4" s="336" t="s">
        <v>11</v>
      </c>
      <c r="AL4" s="337">
        <v>5211</v>
      </c>
      <c r="AM4" s="337">
        <v>6211</v>
      </c>
      <c r="AN4" s="337">
        <v>7311</v>
      </c>
      <c r="AO4" s="337">
        <v>8311</v>
      </c>
      <c r="AP4" s="337">
        <v>922</v>
      </c>
    </row>
    <row r="5" spans="1:42" s="331" customFormat="1" ht="27.6" customHeight="1">
      <c r="A5" s="338"/>
      <c r="B5" s="339" t="s">
        <v>18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</row>
    <row r="6" spans="1:42">
      <c r="A6" s="341"/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</row>
    <row r="7" spans="1:42" s="331" customFormat="1" ht="38.25">
      <c r="A7" s="344" t="s">
        <v>19</v>
      </c>
      <c r="B7" s="345" t="s">
        <v>20</v>
      </c>
      <c r="C7" s="346">
        <f t="shared" ref="C7:R7" si="0">C8+C90+C128</f>
        <v>54758669</v>
      </c>
      <c r="D7" s="346">
        <f t="shared" si="0"/>
        <v>1600000</v>
      </c>
      <c r="E7" s="346">
        <f t="shared" si="0"/>
        <v>1700000</v>
      </c>
      <c r="F7" s="346">
        <f t="shared" si="0"/>
        <v>0</v>
      </c>
      <c r="G7" s="346">
        <f t="shared" si="0"/>
        <v>0</v>
      </c>
      <c r="H7" s="346">
        <f t="shared" si="0"/>
        <v>800000</v>
      </c>
      <c r="I7" s="346">
        <f t="shared" si="0"/>
        <v>2518210</v>
      </c>
      <c r="J7" s="346">
        <f t="shared" si="0"/>
        <v>0</v>
      </c>
      <c r="K7" s="346">
        <f t="shared" si="0"/>
        <v>47063962</v>
      </c>
      <c r="L7" s="346">
        <f t="shared" si="0"/>
        <v>1076497</v>
      </c>
      <c r="M7" s="346">
        <f t="shared" si="0"/>
        <v>0</v>
      </c>
      <c r="N7" s="346">
        <f t="shared" si="0"/>
        <v>0</v>
      </c>
      <c r="O7" s="346">
        <f t="shared" si="0"/>
        <v>0</v>
      </c>
      <c r="P7" s="346">
        <f t="shared" si="0"/>
        <v>0</v>
      </c>
      <c r="Q7" s="346">
        <f t="shared" si="0"/>
        <v>54947777</v>
      </c>
      <c r="R7" s="346">
        <f t="shared" si="0"/>
        <v>1189000</v>
      </c>
      <c r="S7" s="346">
        <f t="shared" ref="S7" si="1">S8+S90+S128</f>
        <v>1700000</v>
      </c>
      <c r="T7" s="346">
        <f>T8+T90</f>
        <v>0</v>
      </c>
      <c r="U7" s="346">
        <f>U8+U90</f>
        <v>0</v>
      </c>
      <c r="V7" s="346">
        <f>V8+V90+V128</f>
        <v>0</v>
      </c>
      <c r="W7" s="346">
        <f>W8+W90+W128</f>
        <v>3913210</v>
      </c>
      <c r="X7" s="346">
        <f>X8+X90+X128</f>
        <v>47063962</v>
      </c>
      <c r="Y7" s="346">
        <f>Y8+Y90+Y128</f>
        <v>1081605</v>
      </c>
      <c r="Z7" s="346">
        <f>Z8+Z90</f>
        <v>0</v>
      </c>
      <c r="AA7" s="346">
        <f>AA8+AA90+AA128</f>
        <v>0</v>
      </c>
      <c r="AB7" s="346">
        <f>AB8+AB90</f>
        <v>0</v>
      </c>
      <c r="AC7" s="346">
        <f>AC8+AC90</f>
        <v>0</v>
      </c>
      <c r="AD7" s="346">
        <f t="shared" ref="AD7:AP7" si="2">AD8+AD90+AD128</f>
        <v>55181284</v>
      </c>
      <c r="AE7" s="346">
        <f t="shared" si="2"/>
        <v>2259000</v>
      </c>
      <c r="AF7" s="346">
        <f t="shared" ref="AF7" si="3">AF8+AF90+AF128</f>
        <v>1700000</v>
      </c>
      <c r="AG7" s="346">
        <f t="shared" si="2"/>
        <v>0</v>
      </c>
      <c r="AH7" s="346">
        <f t="shared" si="2"/>
        <v>0</v>
      </c>
      <c r="AI7" s="346">
        <f t="shared" si="2"/>
        <v>0</v>
      </c>
      <c r="AJ7" s="346">
        <f t="shared" si="2"/>
        <v>3073210</v>
      </c>
      <c r="AK7" s="346">
        <f t="shared" si="2"/>
        <v>47063962</v>
      </c>
      <c r="AL7" s="346">
        <f t="shared" si="2"/>
        <v>1085112</v>
      </c>
      <c r="AM7" s="346">
        <f t="shared" si="2"/>
        <v>0</v>
      </c>
      <c r="AN7" s="346">
        <f t="shared" si="2"/>
        <v>0</v>
      </c>
      <c r="AO7" s="346">
        <f t="shared" si="2"/>
        <v>0</v>
      </c>
      <c r="AP7" s="346">
        <f t="shared" si="2"/>
        <v>0</v>
      </c>
    </row>
    <row r="8" spans="1:42" ht="28.5" customHeight="1">
      <c r="A8" s="347" t="s">
        <v>21</v>
      </c>
      <c r="B8" s="348" t="s">
        <v>22</v>
      </c>
      <c r="C8" s="349">
        <f>C11+C13+C16+C21+C28+C38+C40+C48+C52+C54+C56</f>
        <v>52912853</v>
      </c>
      <c r="D8" s="349">
        <f t="shared" ref="D8:P8" si="4">D11+D13+D16+D21+D28+D38+D40+D48+D52+D54+D56</f>
        <v>1100000</v>
      </c>
      <c r="E8" s="349">
        <f t="shared" si="4"/>
        <v>1700000</v>
      </c>
      <c r="F8" s="349">
        <f t="shared" si="4"/>
        <v>0</v>
      </c>
      <c r="G8" s="349">
        <f t="shared" si="4"/>
        <v>0</v>
      </c>
      <c r="H8" s="349">
        <f t="shared" si="4"/>
        <v>800000</v>
      </c>
      <c r="I8" s="349">
        <f t="shared" si="4"/>
        <v>2128891</v>
      </c>
      <c r="J8" s="349">
        <f t="shared" si="4"/>
        <v>0</v>
      </c>
      <c r="K8" s="349">
        <f t="shared" si="4"/>
        <v>47063962</v>
      </c>
      <c r="L8" s="349">
        <f t="shared" si="4"/>
        <v>120000</v>
      </c>
      <c r="M8" s="349">
        <f t="shared" si="4"/>
        <v>0</v>
      </c>
      <c r="N8" s="349">
        <f t="shared" si="4"/>
        <v>0</v>
      </c>
      <c r="O8" s="349">
        <f t="shared" si="4"/>
        <v>0</v>
      </c>
      <c r="P8" s="349">
        <f t="shared" si="4"/>
        <v>0</v>
      </c>
      <c r="Q8" s="349">
        <f>Q11+Q13+Q16+Q21+Q28+Q38+Q40+Q48+Q52+Q56</f>
        <v>53096853</v>
      </c>
      <c r="R8" s="349">
        <f>R11+R13+R16+R21+R28+R38+R40+R48+R56</f>
        <v>689000</v>
      </c>
      <c r="S8" s="349">
        <f t="shared" ref="S8" si="5">S11+S13+S16+S21+S28+S38+S40+S48+S52+S54+S56</f>
        <v>1700000</v>
      </c>
      <c r="T8" s="349">
        <f>T11+T13+T16+T21+T28+T38+T40+T48+T56</f>
        <v>0</v>
      </c>
      <c r="U8" s="349">
        <f>U11+U13+U16+U21+U28+U38+U40+U48+U56</f>
        <v>0</v>
      </c>
      <c r="V8" s="349">
        <f>V11+V13+V16+V21+V28+V38+V40+V48+V56</f>
        <v>0</v>
      </c>
      <c r="W8" s="349">
        <f>W11+W13+W16+W21+W28+W38+W40+W48+W52+W56</f>
        <v>3523891</v>
      </c>
      <c r="X8" s="349">
        <f>X11+X13+X16+X21+X28+X38+X40+X48+X52+X56</f>
        <v>47063962</v>
      </c>
      <c r="Y8" s="349">
        <f>Y11+Y13+Y16+Y21+Y28+Y38+Y40+Y48+Y56</f>
        <v>120000</v>
      </c>
      <c r="Z8" s="349">
        <f>Z11+Z13+Z16+Z21+Z28+Z38+Z40+Z48+Z56</f>
        <v>0</v>
      </c>
      <c r="AA8" s="349">
        <f>AA11+AA13+AA16+AA21+AA28+AA38+AA40+AA48+AA56</f>
        <v>0</v>
      </c>
      <c r="AB8" s="349">
        <f>AB11+AB13+AB16+AB21+AB28+AB38+AB40+AB48+AB56</f>
        <v>0</v>
      </c>
      <c r="AC8" s="349">
        <f>AC11+AC13+AC16+AC21+AC28+AC38+AC40+AC48+AC52+AC56</f>
        <v>0</v>
      </c>
      <c r="AD8" s="349">
        <f>AD11+AD13+AD16+AD21+AD28+AD38+AD40+AD48+AD52+AD56</f>
        <v>53326853</v>
      </c>
      <c r="AE8" s="349">
        <f>AE11+AE13+AE16+AE21+AE28+AE38+AE40+AE48+AE52+AE56</f>
        <v>1759000</v>
      </c>
      <c r="AF8" s="349">
        <f>AF11+AF13+AF16+AF21+AF28+AF38+AF40+AF48+AF52+AF56</f>
        <v>1700000</v>
      </c>
      <c r="AG8" s="349">
        <f>AG11+AG13+AG16+AG21+AG28+AG38+AG40+AG48+AG56</f>
        <v>0</v>
      </c>
      <c r="AH8" s="349">
        <f>AH11+AH13+AH16+AH21+AH28+AH38+AH40+AH48+AH56</f>
        <v>0</v>
      </c>
      <c r="AI8" s="349">
        <f>AI11+AI13+AI16+AI21+AI28+AI38+AI40+AI48+AI52+AI56</f>
        <v>0</v>
      </c>
      <c r="AJ8" s="349">
        <f>AJ11+AJ13+AJ16+AJ21+AJ28+AJ38+AJ40+AJ48+AJ52+AJ56</f>
        <v>2683891</v>
      </c>
      <c r="AK8" s="349">
        <f>AK11+AK13+AK16+AK21+AK28+AK38+AK40+AK48+AK52+AK56</f>
        <v>47063962</v>
      </c>
      <c r="AL8" s="349">
        <f>AL11+AL13+AL16+AL21+AL28+AL38+AL40+AL48+AL52+AL56</f>
        <v>120000</v>
      </c>
      <c r="AM8" s="349">
        <f>AM11+AM13+AM16+AM21+AM28+AM38+AM40+AM48+AM56</f>
        <v>0</v>
      </c>
      <c r="AN8" s="349">
        <f>AN11+AN13+AN16+AN21+AN28+AN38+AN40+AN48+AN56</f>
        <v>0</v>
      </c>
      <c r="AO8" s="349">
        <f>AO11+AO13+AO16+AO21+AO28+AO38+AO40+AO48+AO56</f>
        <v>0</v>
      </c>
      <c r="AP8" s="349">
        <f>AP11+AP13+AP16+AP21+AP28+AP38+AP40+AP48+AP52+AP56</f>
        <v>0</v>
      </c>
    </row>
    <row r="9" spans="1:42">
      <c r="A9" s="350">
        <v>3111</v>
      </c>
      <c r="B9" s="342" t="s">
        <v>23</v>
      </c>
      <c r="C9" s="451">
        <f>SUM(D9:P9)</f>
        <v>37023044</v>
      </c>
      <c r="D9" s="451">
        <v>428000</v>
      </c>
      <c r="E9" s="451">
        <v>1140000</v>
      </c>
      <c r="F9" s="451"/>
      <c r="G9" s="451"/>
      <c r="H9" s="451"/>
      <c r="I9" s="451">
        <v>355791</v>
      </c>
      <c r="J9" s="351"/>
      <c r="K9" s="351">
        <v>35099253</v>
      </c>
      <c r="L9" s="351"/>
      <c r="M9" s="351"/>
      <c r="N9" s="351"/>
      <c r="O9" s="351"/>
      <c r="P9" s="351"/>
      <c r="Q9" s="351">
        <f>SUM(R9:AC9)</f>
        <v>37131522</v>
      </c>
      <c r="R9" s="351">
        <v>428000</v>
      </c>
      <c r="S9" s="451">
        <v>1140000</v>
      </c>
      <c r="T9" s="351"/>
      <c r="U9" s="351"/>
      <c r="V9" s="351"/>
      <c r="W9" s="351">
        <v>855791</v>
      </c>
      <c r="X9" s="351">
        <v>34707731</v>
      </c>
      <c r="Y9" s="351"/>
      <c r="Z9" s="351"/>
      <c r="AA9" s="351"/>
      <c r="AB9" s="351"/>
      <c r="AC9" s="351"/>
      <c r="AD9" s="351">
        <f>SUM(AE9:AP9)</f>
        <v>37333003</v>
      </c>
      <c r="AE9" s="351">
        <v>679000</v>
      </c>
      <c r="AF9" s="351">
        <v>1140000</v>
      </c>
      <c r="AG9" s="351"/>
      <c r="AH9" s="351"/>
      <c r="AI9" s="351"/>
      <c r="AJ9" s="351">
        <v>555791</v>
      </c>
      <c r="AK9" s="351">
        <v>34958212</v>
      </c>
      <c r="AL9" s="351"/>
      <c r="AM9" s="351"/>
      <c r="AN9" s="351"/>
      <c r="AO9" s="351"/>
      <c r="AP9" s="351"/>
    </row>
    <row r="10" spans="1:42">
      <c r="A10" s="350">
        <v>3113</v>
      </c>
      <c r="B10" s="342" t="s">
        <v>212</v>
      </c>
      <c r="C10" s="451">
        <f>SUM(D10:P10)</f>
        <v>2096935</v>
      </c>
      <c r="D10" s="451"/>
      <c r="E10" s="451"/>
      <c r="F10" s="451"/>
      <c r="G10" s="451"/>
      <c r="H10" s="451"/>
      <c r="I10" s="451">
        <v>157053</v>
      </c>
      <c r="J10" s="351"/>
      <c r="K10" s="351">
        <v>1939882</v>
      </c>
      <c r="L10" s="351"/>
      <c r="M10" s="351"/>
      <c r="N10" s="351"/>
      <c r="O10" s="351"/>
      <c r="P10" s="351"/>
      <c r="Q10" s="351">
        <f>SUM(R10:AC10)</f>
        <v>2196935</v>
      </c>
      <c r="R10" s="351"/>
      <c r="S10" s="451"/>
      <c r="T10" s="351"/>
      <c r="U10" s="351"/>
      <c r="V10" s="351"/>
      <c r="W10" s="351">
        <v>457053</v>
      </c>
      <c r="X10" s="351">
        <v>1739882</v>
      </c>
      <c r="Y10" s="351"/>
      <c r="Z10" s="351"/>
      <c r="AA10" s="351"/>
      <c r="AB10" s="351"/>
      <c r="AC10" s="351"/>
      <c r="AD10" s="351">
        <f>SUM(AE10:AP10)</f>
        <v>2196935</v>
      </c>
      <c r="AE10" s="351"/>
      <c r="AF10" s="351"/>
      <c r="AG10" s="351"/>
      <c r="AH10" s="351"/>
      <c r="AI10" s="351"/>
      <c r="AJ10" s="351">
        <v>257053</v>
      </c>
      <c r="AK10" s="351">
        <v>1939882</v>
      </c>
      <c r="AL10" s="351"/>
      <c r="AM10" s="351"/>
      <c r="AN10" s="351"/>
      <c r="AO10" s="351"/>
      <c r="AP10" s="351"/>
    </row>
    <row r="11" spans="1:42">
      <c r="A11" s="341">
        <v>311</v>
      </c>
      <c r="B11" s="352"/>
      <c r="C11" s="452">
        <f>SUM(D11:P11)</f>
        <v>39119979</v>
      </c>
      <c r="D11" s="452">
        <f t="shared" ref="D11:N11" si="6">SUM(D9)</f>
        <v>428000</v>
      </c>
      <c r="E11" s="452">
        <f t="shared" ref="E11" si="7">SUM(E9)</f>
        <v>1140000</v>
      </c>
      <c r="F11" s="452">
        <f t="shared" si="6"/>
        <v>0</v>
      </c>
      <c r="G11" s="452">
        <f t="shared" si="6"/>
        <v>0</v>
      </c>
      <c r="H11" s="452">
        <f t="shared" si="6"/>
        <v>0</v>
      </c>
      <c r="I11" s="452">
        <f>SUM(I9:I10)</f>
        <v>512844</v>
      </c>
      <c r="J11" s="353">
        <f>SUM(J9:J10)</f>
        <v>0</v>
      </c>
      <c r="K11" s="353">
        <f>SUM(K9:K10)</f>
        <v>37039135</v>
      </c>
      <c r="L11" s="353">
        <f t="shared" si="6"/>
        <v>0</v>
      </c>
      <c r="M11" s="353">
        <f t="shared" si="6"/>
        <v>0</v>
      </c>
      <c r="N11" s="353">
        <f t="shared" si="6"/>
        <v>0</v>
      </c>
      <c r="O11" s="353">
        <f t="shared" ref="O11" si="8">SUM(O9)</f>
        <v>0</v>
      </c>
      <c r="P11" s="353">
        <f t="shared" ref="P11" si="9">SUM(P9)</f>
        <v>0</v>
      </c>
      <c r="Q11" s="353">
        <f>SUM(R11:AC11)</f>
        <v>39328457</v>
      </c>
      <c r="R11" s="353">
        <f t="shared" ref="R11:V11" si="10">SUM(R9)</f>
        <v>428000</v>
      </c>
      <c r="S11" s="452">
        <f t="shared" ref="S11" si="11">SUM(S9)</f>
        <v>1140000</v>
      </c>
      <c r="T11" s="353">
        <f t="shared" si="10"/>
        <v>0</v>
      </c>
      <c r="U11" s="353">
        <f t="shared" si="10"/>
        <v>0</v>
      </c>
      <c r="V11" s="353">
        <f t="shared" si="10"/>
        <v>0</v>
      </c>
      <c r="W11" s="353">
        <f>SUM(W9:W10)</f>
        <v>1312844</v>
      </c>
      <c r="X11" s="353">
        <f>SUM(X9:X10)</f>
        <v>36447613</v>
      </c>
      <c r="Y11" s="353">
        <f t="shared" ref="Y11:AA11" si="12">SUM(Y9)</f>
        <v>0</v>
      </c>
      <c r="Z11" s="353">
        <f t="shared" si="12"/>
        <v>0</v>
      </c>
      <c r="AA11" s="353">
        <f t="shared" si="12"/>
        <v>0</v>
      </c>
      <c r="AB11" s="353">
        <f t="shared" ref="AB11" si="13">SUM(AB9)</f>
        <v>0</v>
      </c>
      <c r="AC11" s="353">
        <f t="shared" ref="AC11" si="14">SUM(AC9)</f>
        <v>0</v>
      </c>
      <c r="AD11" s="353">
        <f>SUM(AE11:AP11)</f>
        <v>39529938</v>
      </c>
      <c r="AE11" s="353">
        <f t="shared" ref="AE11:AF11" si="15">SUM(AE9)</f>
        <v>679000</v>
      </c>
      <c r="AF11" s="353">
        <f t="shared" si="15"/>
        <v>1140000</v>
      </c>
      <c r="AG11" s="353">
        <f t="shared" ref="AG11:AI11" si="16">SUM(AG9)</f>
        <v>0</v>
      </c>
      <c r="AH11" s="353">
        <f t="shared" si="16"/>
        <v>0</v>
      </c>
      <c r="AI11" s="353">
        <f t="shared" si="16"/>
        <v>0</v>
      </c>
      <c r="AJ11" s="353">
        <f>SUM(AJ9:AJ10)</f>
        <v>812844</v>
      </c>
      <c r="AK11" s="353">
        <f>SUM(AK9:AK10)</f>
        <v>36898094</v>
      </c>
      <c r="AL11" s="353">
        <f t="shared" ref="AL11:AN11" si="17">SUM(AL9)</f>
        <v>0</v>
      </c>
      <c r="AM11" s="353">
        <f t="shared" si="17"/>
        <v>0</v>
      </c>
      <c r="AN11" s="353">
        <f t="shared" si="17"/>
        <v>0</v>
      </c>
      <c r="AO11" s="353">
        <f t="shared" ref="AO11:AP11" si="18">SUM(AO9)</f>
        <v>0</v>
      </c>
      <c r="AP11" s="353">
        <f t="shared" si="18"/>
        <v>0</v>
      </c>
    </row>
    <row r="12" spans="1:42">
      <c r="A12" s="350">
        <v>3121</v>
      </c>
      <c r="B12" s="342" t="s">
        <v>24</v>
      </c>
      <c r="C12" s="451">
        <f>SUM(D12:P12)</f>
        <v>980000</v>
      </c>
      <c r="D12" s="451"/>
      <c r="E12" s="451"/>
      <c r="F12" s="451"/>
      <c r="G12" s="451"/>
      <c r="H12" s="451"/>
      <c r="I12" s="451">
        <v>90000</v>
      </c>
      <c r="J12" s="351"/>
      <c r="K12" s="351">
        <v>890000</v>
      </c>
      <c r="L12" s="351"/>
      <c r="M12" s="351"/>
      <c r="N12" s="351"/>
      <c r="O12" s="351"/>
      <c r="P12" s="351"/>
      <c r="Q12" s="351">
        <f>SUM(R12:AC12)</f>
        <v>980000</v>
      </c>
      <c r="R12" s="351"/>
      <c r="S12" s="451"/>
      <c r="T12" s="351"/>
      <c r="U12" s="351"/>
      <c r="V12" s="351"/>
      <c r="W12" s="351">
        <v>90000</v>
      </c>
      <c r="X12" s="351">
        <v>890000</v>
      </c>
      <c r="Y12" s="351"/>
      <c r="Z12" s="351"/>
      <c r="AA12" s="351"/>
      <c r="AB12" s="351"/>
      <c r="AC12" s="351"/>
      <c r="AD12" s="351">
        <f>SUM(AE12:AP12)</f>
        <v>980000</v>
      </c>
      <c r="AE12" s="351"/>
      <c r="AF12" s="351"/>
      <c r="AG12" s="351"/>
      <c r="AH12" s="351"/>
      <c r="AI12" s="351"/>
      <c r="AJ12" s="351">
        <v>90000</v>
      </c>
      <c r="AK12" s="351">
        <v>890000</v>
      </c>
      <c r="AL12" s="351"/>
      <c r="AM12" s="351"/>
      <c r="AN12" s="351"/>
      <c r="AO12" s="351"/>
      <c r="AP12" s="351"/>
    </row>
    <row r="13" spans="1:42">
      <c r="A13" s="341">
        <v>312</v>
      </c>
      <c r="B13" s="352"/>
      <c r="C13" s="452">
        <f>SUM(C12)</f>
        <v>980000</v>
      </c>
      <c r="D13" s="452">
        <f t="shared" ref="D13:N13" si="19">SUM(D12)</f>
        <v>0</v>
      </c>
      <c r="E13" s="452">
        <f t="shared" ref="E13" si="20">SUM(E12)</f>
        <v>0</v>
      </c>
      <c r="F13" s="452">
        <f t="shared" si="19"/>
        <v>0</v>
      </c>
      <c r="G13" s="452">
        <f t="shared" si="19"/>
        <v>0</v>
      </c>
      <c r="H13" s="452">
        <f t="shared" si="19"/>
        <v>0</v>
      </c>
      <c r="I13" s="452">
        <f t="shared" si="19"/>
        <v>90000</v>
      </c>
      <c r="J13" s="353">
        <f t="shared" ref="J13" si="21">SUM(J12)</f>
        <v>0</v>
      </c>
      <c r="K13" s="353">
        <f t="shared" si="19"/>
        <v>890000</v>
      </c>
      <c r="L13" s="353">
        <f t="shared" si="19"/>
        <v>0</v>
      </c>
      <c r="M13" s="353">
        <f t="shared" si="19"/>
        <v>0</v>
      </c>
      <c r="N13" s="353">
        <f t="shared" si="19"/>
        <v>0</v>
      </c>
      <c r="O13" s="353">
        <f t="shared" ref="O13:P13" si="22">SUM(O12)</f>
        <v>0</v>
      </c>
      <c r="P13" s="353">
        <f t="shared" si="22"/>
        <v>0</v>
      </c>
      <c r="Q13" s="353">
        <f>SUM(Q12)</f>
        <v>980000</v>
      </c>
      <c r="R13" s="353">
        <f t="shared" ref="R13:AC13" si="23">SUM(R12)</f>
        <v>0</v>
      </c>
      <c r="S13" s="452">
        <f t="shared" si="23"/>
        <v>0</v>
      </c>
      <c r="T13" s="353">
        <f t="shared" si="23"/>
        <v>0</v>
      </c>
      <c r="U13" s="353">
        <f t="shared" si="23"/>
        <v>0</v>
      </c>
      <c r="V13" s="353">
        <f t="shared" si="23"/>
        <v>0</v>
      </c>
      <c r="W13" s="353">
        <f t="shared" si="23"/>
        <v>90000</v>
      </c>
      <c r="X13" s="353">
        <f t="shared" si="23"/>
        <v>890000</v>
      </c>
      <c r="Y13" s="353">
        <f t="shared" si="23"/>
        <v>0</v>
      </c>
      <c r="Z13" s="353">
        <f t="shared" si="23"/>
        <v>0</v>
      </c>
      <c r="AA13" s="353">
        <f t="shared" si="23"/>
        <v>0</v>
      </c>
      <c r="AB13" s="353">
        <f t="shared" si="23"/>
        <v>0</v>
      </c>
      <c r="AC13" s="353">
        <f t="shared" si="23"/>
        <v>0</v>
      </c>
      <c r="AD13" s="353">
        <f>SUM(AD12)</f>
        <v>980000</v>
      </c>
      <c r="AE13" s="353">
        <f t="shared" ref="AE13:AF13" si="24">SUM(AE12)</f>
        <v>0</v>
      </c>
      <c r="AF13" s="353">
        <f t="shared" si="24"/>
        <v>0</v>
      </c>
      <c r="AG13" s="353">
        <f t="shared" ref="AG13:AP13" si="25">SUM(AG12)</f>
        <v>0</v>
      </c>
      <c r="AH13" s="353">
        <f t="shared" si="25"/>
        <v>0</v>
      </c>
      <c r="AI13" s="353">
        <f t="shared" si="25"/>
        <v>0</v>
      </c>
      <c r="AJ13" s="353">
        <f t="shared" si="25"/>
        <v>90000</v>
      </c>
      <c r="AK13" s="353">
        <f t="shared" si="25"/>
        <v>890000</v>
      </c>
      <c r="AL13" s="353">
        <f t="shared" si="25"/>
        <v>0</v>
      </c>
      <c r="AM13" s="353">
        <f t="shared" si="25"/>
        <v>0</v>
      </c>
      <c r="AN13" s="353">
        <f t="shared" si="25"/>
        <v>0</v>
      </c>
      <c r="AO13" s="353">
        <f t="shared" si="25"/>
        <v>0</v>
      </c>
      <c r="AP13" s="353">
        <f t="shared" si="25"/>
        <v>0</v>
      </c>
    </row>
    <row r="14" spans="1:42" ht="25.5">
      <c r="A14" s="350">
        <v>3132</v>
      </c>
      <c r="B14" s="342" t="s">
        <v>26</v>
      </c>
      <c r="C14" s="451">
        <f>SUM(D14:P14)</f>
        <v>5494274</v>
      </c>
      <c r="D14" s="451">
        <v>72000</v>
      </c>
      <c r="E14" s="451">
        <v>160000</v>
      </c>
      <c r="F14" s="451"/>
      <c r="G14" s="451"/>
      <c r="H14" s="451"/>
      <c r="I14" s="451">
        <v>65000</v>
      </c>
      <c r="J14" s="351"/>
      <c r="K14" s="351">
        <v>5197274</v>
      </c>
      <c r="L14" s="351"/>
      <c r="M14" s="351"/>
      <c r="N14" s="351"/>
      <c r="O14" s="351"/>
      <c r="P14" s="351"/>
      <c r="Q14" s="351">
        <f>SUM(R14:AC14)</f>
        <v>5523796</v>
      </c>
      <c r="R14" s="351">
        <v>72000</v>
      </c>
      <c r="S14" s="451">
        <v>160000</v>
      </c>
      <c r="T14" s="351"/>
      <c r="U14" s="351"/>
      <c r="V14" s="351"/>
      <c r="W14" s="351">
        <v>265000</v>
      </c>
      <c r="X14" s="351">
        <v>5026796</v>
      </c>
      <c r="Y14" s="351"/>
      <c r="Z14" s="351"/>
      <c r="AA14" s="351"/>
      <c r="AB14" s="351"/>
      <c r="AC14" s="351"/>
      <c r="AD14" s="351">
        <f>SUM(AE14:AP14)</f>
        <v>5552315</v>
      </c>
      <c r="AE14" s="351">
        <v>110000</v>
      </c>
      <c r="AF14" s="351">
        <v>160000</v>
      </c>
      <c r="AG14" s="351"/>
      <c r="AH14" s="351"/>
      <c r="AI14" s="351"/>
      <c r="AJ14" s="351">
        <v>125000</v>
      </c>
      <c r="AK14" s="351">
        <v>5157315</v>
      </c>
      <c r="AL14" s="351"/>
      <c r="AM14" s="351"/>
      <c r="AN14" s="351"/>
      <c r="AO14" s="351"/>
      <c r="AP14" s="351"/>
    </row>
    <row r="15" spans="1:42" ht="25.5">
      <c r="A15" s="350">
        <v>3133</v>
      </c>
      <c r="B15" s="342" t="s">
        <v>27</v>
      </c>
      <c r="C15" s="451">
        <f>SUM(D15:P15)</f>
        <v>0</v>
      </c>
      <c r="D15" s="451"/>
      <c r="E15" s="451"/>
      <c r="F15" s="451"/>
      <c r="G15" s="451"/>
      <c r="H15" s="451"/>
      <c r="I15" s="451"/>
      <c r="J15" s="351"/>
      <c r="K15" s="351"/>
      <c r="L15" s="351"/>
      <c r="M15" s="351"/>
      <c r="N15" s="351"/>
      <c r="O15" s="351"/>
      <c r="P15" s="351"/>
      <c r="Q15" s="351">
        <f>SUM(R15:AC15)</f>
        <v>0</v>
      </c>
      <c r="R15" s="351">
        <v>0</v>
      </c>
      <c r="S15" s="451"/>
      <c r="T15" s="351"/>
      <c r="U15" s="351"/>
      <c r="V15" s="351"/>
      <c r="W15" s="351">
        <v>0</v>
      </c>
      <c r="X15" s="351">
        <v>0</v>
      </c>
      <c r="Y15" s="351"/>
      <c r="Z15" s="351"/>
      <c r="AA15" s="351"/>
      <c r="AB15" s="351"/>
      <c r="AC15" s="351"/>
      <c r="AD15" s="351">
        <f>SUM(AE15:AP15)</f>
        <v>0</v>
      </c>
      <c r="AE15" s="351"/>
      <c r="AF15" s="351">
        <v>0</v>
      </c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</row>
    <row r="16" spans="1:42">
      <c r="A16" s="341">
        <v>313</v>
      </c>
      <c r="B16" s="352"/>
      <c r="C16" s="452">
        <f t="shared" ref="C16:AP16" si="26">SUM(C14:C15)</f>
        <v>5494274</v>
      </c>
      <c r="D16" s="452">
        <f t="shared" si="26"/>
        <v>72000</v>
      </c>
      <c r="E16" s="452">
        <f t="shared" ref="E16" si="27">SUM(E14:E15)</f>
        <v>160000</v>
      </c>
      <c r="F16" s="452">
        <f t="shared" si="26"/>
        <v>0</v>
      </c>
      <c r="G16" s="452">
        <f t="shared" si="26"/>
        <v>0</v>
      </c>
      <c r="H16" s="452">
        <f t="shared" si="26"/>
        <v>0</v>
      </c>
      <c r="I16" s="452">
        <f t="shared" si="26"/>
        <v>65000</v>
      </c>
      <c r="J16" s="353">
        <f t="shared" si="26"/>
        <v>0</v>
      </c>
      <c r="K16" s="353">
        <f t="shared" si="26"/>
        <v>5197274</v>
      </c>
      <c r="L16" s="353">
        <f t="shared" si="26"/>
        <v>0</v>
      </c>
      <c r="M16" s="353">
        <f t="shared" si="26"/>
        <v>0</v>
      </c>
      <c r="N16" s="353">
        <f t="shared" si="26"/>
        <v>0</v>
      </c>
      <c r="O16" s="353">
        <f t="shared" si="26"/>
        <v>0</v>
      </c>
      <c r="P16" s="353">
        <f t="shared" si="26"/>
        <v>0</v>
      </c>
      <c r="Q16" s="353">
        <f t="shared" si="26"/>
        <v>5523796</v>
      </c>
      <c r="R16" s="353">
        <f t="shared" si="26"/>
        <v>72000</v>
      </c>
      <c r="S16" s="452">
        <f t="shared" si="26"/>
        <v>160000</v>
      </c>
      <c r="T16" s="353">
        <f t="shared" si="26"/>
        <v>0</v>
      </c>
      <c r="U16" s="353">
        <f t="shared" si="26"/>
        <v>0</v>
      </c>
      <c r="V16" s="353">
        <f t="shared" si="26"/>
        <v>0</v>
      </c>
      <c r="W16" s="353">
        <f t="shared" si="26"/>
        <v>265000</v>
      </c>
      <c r="X16" s="353">
        <f t="shared" si="26"/>
        <v>5026796</v>
      </c>
      <c r="Y16" s="353">
        <f t="shared" si="26"/>
        <v>0</v>
      </c>
      <c r="Z16" s="353">
        <f t="shared" si="26"/>
        <v>0</v>
      </c>
      <c r="AA16" s="353">
        <f t="shared" si="26"/>
        <v>0</v>
      </c>
      <c r="AB16" s="353">
        <f t="shared" si="26"/>
        <v>0</v>
      </c>
      <c r="AC16" s="353">
        <f t="shared" si="26"/>
        <v>0</v>
      </c>
      <c r="AD16" s="353">
        <f t="shared" si="26"/>
        <v>5552315</v>
      </c>
      <c r="AE16" s="353">
        <f t="shared" si="26"/>
        <v>110000</v>
      </c>
      <c r="AF16" s="353">
        <f t="shared" ref="AF16" si="28">SUM(AF14:AF15)</f>
        <v>160000</v>
      </c>
      <c r="AG16" s="353">
        <f t="shared" si="26"/>
        <v>0</v>
      </c>
      <c r="AH16" s="353">
        <f t="shared" si="26"/>
        <v>0</v>
      </c>
      <c r="AI16" s="353">
        <f t="shared" si="26"/>
        <v>0</v>
      </c>
      <c r="AJ16" s="353">
        <f t="shared" si="26"/>
        <v>125000</v>
      </c>
      <c r="AK16" s="353">
        <f t="shared" si="26"/>
        <v>5157315</v>
      </c>
      <c r="AL16" s="353">
        <f t="shared" si="26"/>
        <v>0</v>
      </c>
      <c r="AM16" s="353">
        <f t="shared" si="26"/>
        <v>0</v>
      </c>
      <c r="AN16" s="353">
        <f t="shared" si="26"/>
        <v>0</v>
      </c>
      <c r="AO16" s="353">
        <f t="shared" si="26"/>
        <v>0</v>
      </c>
      <c r="AP16" s="353">
        <f t="shared" si="26"/>
        <v>0</v>
      </c>
    </row>
    <row r="17" spans="1:42" s="324" customFormat="1">
      <c r="A17" s="350">
        <v>3211</v>
      </c>
      <c r="B17" s="342" t="s">
        <v>28</v>
      </c>
      <c r="C17" s="451">
        <f>SUM(D17:P17)</f>
        <v>59500</v>
      </c>
      <c r="D17" s="451"/>
      <c r="E17" s="451"/>
      <c r="F17" s="451"/>
      <c r="G17" s="451"/>
      <c r="H17" s="451"/>
      <c r="I17" s="451">
        <v>35000</v>
      </c>
      <c r="J17" s="351">
        <v>0</v>
      </c>
      <c r="K17" s="351">
        <v>24500</v>
      </c>
      <c r="L17" s="351"/>
      <c r="M17" s="351"/>
      <c r="N17" s="351"/>
      <c r="O17" s="351"/>
      <c r="P17" s="351"/>
      <c r="Q17" s="351">
        <f>SUM(R17:AC17)</f>
        <v>59500</v>
      </c>
      <c r="R17" s="351"/>
      <c r="S17" s="451"/>
      <c r="T17" s="351"/>
      <c r="U17" s="351"/>
      <c r="V17" s="351"/>
      <c r="W17" s="351">
        <v>35000</v>
      </c>
      <c r="X17" s="351">
        <v>24500</v>
      </c>
      <c r="Y17" s="351"/>
      <c r="Z17" s="351"/>
      <c r="AA17" s="351"/>
      <c r="AB17" s="351"/>
      <c r="AC17" s="351"/>
      <c r="AD17" s="351">
        <f>SUM(AE17:AP17)</f>
        <v>59500</v>
      </c>
      <c r="AE17" s="351"/>
      <c r="AF17" s="351"/>
      <c r="AG17" s="351"/>
      <c r="AH17" s="351"/>
      <c r="AI17" s="351"/>
      <c r="AJ17" s="351">
        <v>35000</v>
      </c>
      <c r="AK17" s="351">
        <v>24500</v>
      </c>
      <c r="AL17" s="351"/>
      <c r="AM17" s="351"/>
      <c r="AN17" s="351"/>
      <c r="AO17" s="351"/>
      <c r="AP17" s="351"/>
    </row>
    <row r="18" spans="1:42" s="324" customFormat="1" ht="25.5">
      <c r="A18" s="350">
        <v>3212</v>
      </c>
      <c r="B18" s="342" t="s">
        <v>29</v>
      </c>
      <c r="C18" s="451">
        <f>SUM(D18:P18)</f>
        <v>1029736</v>
      </c>
      <c r="D18" s="451">
        <v>100000</v>
      </c>
      <c r="E18" s="451">
        <v>200000</v>
      </c>
      <c r="F18" s="451"/>
      <c r="G18" s="451"/>
      <c r="H18" s="451">
        <v>320000</v>
      </c>
      <c r="I18" s="451">
        <v>55000</v>
      </c>
      <c r="J18" s="351"/>
      <c r="K18" s="351">
        <v>354736</v>
      </c>
      <c r="L18" s="351"/>
      <c r="M18" s="351"/>
      <c r="N18" s="351"/>
      <c r="O18" s="351"/>
      <c r="P18" s="351"/>
      <c r="Q18" s="351">
        <f>SUM(R18:AC18)</f>
        <v>1029736</v>
      </c>
      <c r="R18" s="351"/>
      <c r="S18" s="451">
        <v>200000</v>
      </c>
      <c r="T18" s="351"/>
      <c r="U18" s="351"/>
      <c r="V18" s="351"/>
      <c r="W18" s="351">
        <v>55000</v>
      </c>
      <c r="X18" s="351">
        <v>774736</v>
      </c>
      <c r="Y18" s="351"/>
      <c r="Z18" s="351"/>
      <c r="AA18" s="351"/>
      <c r="AB18" s="351"/>
      <c r="AC18" s="351"/>
      <c r="AD18" s="351">
        <f>SUM(AE18:AP18)</f>
        <v>1029736</v>
      </c>
      <c r="AE18" s="351">
        <v>300000</v>
      </c>
      <c r="AF18" s="351">
        <v>200000</v>
      </c>
      <c r="AG18" s="351"/>
      <c r="AH18" s="351"/>
      <c r="AI18" s="351"/>
      <c r="AJ18" s="351">
        <v>55000</v>
      </c>
      <c r="AK18" s="351">
        <v>474736</v>
      </c>
      <c r="AL18" s="351"/>
      <c r="AM18" s="351"/>
      <c r="AN18" s="351"/>
      <c r="AO18" s="351"/>
      <c r="AP18" s="351"/>
    </row>
    <row r="19" spans="1:42" s="324" customFormat="1">
      <c r="A19" s="350">
        <v>3213</v>
      </c>
      <c r="B19" s="342" t="s">
        <v>30</v>
      </c>
      <c r="C19" s="451">
        <f>SUM(D19:P19)</f>
        <v>118500</v>
      </c>
      <c r="D19" s="451"/>
      <c r="E19" s="451"/>
      <c r="F19" s="451"/>
      <c r="G19" s="451"/>
      <c r="H19" s="451"/>
      <c r="I19" s="451">
        <v>80000</v>
      </c>
      <c r="J19" s="351"/>
      <c r="K19" s="351">
        <v>38500</v>
      </c>
      <c r="L19" s="351"/>
      <c r="M19" s="351"/>
      <c r="N19" s="351"/>
      <c r="O19" s="351"/>
      <c r="P19" s="351"/>
      <c r="Q19" s="351">
        <f>SUM(R19:AC19)</f>
        <v>118500</v>
      </c>
      <c r="R19" s="351"/>
      <c r="S19" s="451"/>
      <c r="T19" s="351"/>
      <c r="U19" s="351"/>
      <c r="V19" s="351"/>
      <c r="W19" s="351">
        <v>80000</v>
      </c>
      <c r="X19" s="351">
        <v>38500</v>
      </c>
      <c r="Y19" s="351"/>
      <c r="Z19" s="351"/>
      <c r="AA19" s="351"/>
      <c r="AB19" s="351"/>
      <c r="AC19" s="351"/>
      <c r="AD19" s="351">
        <f>SUM(AE19:AP19)</f>
        <v>118500</v>
      </c>
      <c r="AE19" s="351"/>
      <c r="AF19" s="351"/>
      <c r="AG19" s="351"/>
      <c r="AH19" s="351"/>
      <c r="AI19" s="351"/>
      <c r="AJ19" s="351">
        <v>80000</v>
      </c>
      <c r="AK19" s="351">
        <v>38500</v>
      </c>
      <c r="AL19" s="351"/>
      <c r="AM19" s="351"/>
      <c r="AN19" s="351"/>
      <c r="AO19" s="351"/>
      <c r="AP19" s="351"/>
    </row>
    <row r="20" spans="1:42" s="324" customFormat="1" ht="25.5">
      <c r="A20" s="449">
        <v>3214</v>
      </c>
      <c r="B20" s="454" t="s">
        <v>31</v>
      </c>
      <c r="C20" s="451">
        <f>SUM(D20:P20)</f>
        <v>12000</v>
      </c>
      <c r="D20" s="451"/>
      <c r="E20" s="451"/>
      <c r="F20" s="451"/>
      <c r="G20" s="451"/>
      <c r="H20" s="451"/>
      <c r="I20" s="451">
        <v>12000</v>
      </c>
      <c r="J20" s="351"/>
      <c r="K20" s="351"/>
      <c r="L20" s="351"/>
      <c r="M20" s="351"/>
      <c r="N20" s="351"/>
      <c r="O20" s="351"/>
      <c r="P20" s="351"/>
      <c r="Q20" s="351">
        <f>SUM(R20:AC20)</f>
        <v>12000</v>
      </c>
      <c r="R20" s="351"/>
      <c r="S20" s="451"/>
      <c r="T20" s="351"/>
      <c r="U20" s="351"/>
      <c r="V20" s="351"/>
      <c r="W20" s="351">
        <v>12000</v>
      </c>
      <c r="X20" s="351">
        <v>0</v>
      </c>
      <c r="Y20" s="351"/>
      <c r="Z20" s="351"/>
      <c r="AA20" s="351"/>
      <c r="AB20" s="351"/>
      <c r="AC20" s="351"/>
      <c r="AD20" s="351">
        <f>SUM(AE20:AP20)</f>
        <v>12000</v>
      </c>
      <c r="AE20" s="351"/>
      <c r="AF20" s="351"/>
      <c r="AG20" s="351"/>
      <c r="AH20" s="351"/>
      <c r="AI20" s="351"/>
      <c r="AJ20" s="351">
        <v>12000</v>
      </c>
      <c r="AK20" s="351"/>
      <c r="AL20" s="351"/>
      <c r="AM20" s="351"/>
      <c r="AN20" s="351"/>
      <c r="AO20" s="351"/>
      <c r="AP20" s="351"/>
    </row>
    <row r="21" spans="1:42" s="324" customFormat="1">
      <c r="A21" s="456">
        <v>321</v>
      </c>
      <c r="B21" s="457"/>
      <c r="C21" s="452">
        <f>SUM(C17:C20)</f>
        <v>1219736</v>
      </c>
      <c r="D21" s="452">
        <f t="shared" ref="D21:P21" si="29">SUM(D17:D20)</f>
        <v>100000</v>
      </c>
      <c r="E21" s="452">
        <f t="shared" ref="E21" si="30">SUM(E17:E20)</f>
        <v>200000</v>
      </c>
      <c r="F21" s="452">
        <f t="shared" si="29"/>
        <v>0</v>
      </c>
      <c r="G21" s="452">
        <f t="shared" si="29"/>
        <v>0</v>
      </c>
      <c r="H21" s="452">
        <f t="shared" si="29"/>
        <v>320000</v>
      </c>
      <c r="I21" s="452">
        <f t="shared" si="29"/>
        <v>182000</v>
      </c>
      <c r="J21" s="353">
        <f t="shared" ref="J21" si="31">SUM(J17:J20)</f>
        <v>0</v>
      </c>
      <c r="K21" s="353">
        <f t="shared" si="29"/>
        <v>417736</v>
      </c>
      <c r="L21" s="353">
        <f t="shared" si="29"/>
        <v>0</v>
      </c>
      <c r="M21" s="353">
        <f t="shared" si="29"/>
        <v>0</v>
      </c>
      <c r="N21" s="353">
        <f t="shared" si="29"/>
        <v>0</v>
      </c>
      <c r="O21" s="353">
        <f t="shared" ref="O21" si="32">SUM(O17:O20)</f>
        <v>0</v>
      </c>
      <c r="P21" s="353">
        <f t="shared" si="29"/>
        <v>0</v>
      </c>
      <c r="Q21" s="353">
        <f>SUM(Q17:Q20)</f>
        <v>1219736</v>
      </c>
      <c r="R21" s="353">
        <f t="shared" ref="R21:AC21" si="33">SUM(R17:R20)</f>
        <v>0</v>
      </c>
      <c r="S21" s="452">
        <f t="shared" si="33"/>
        <v>200000</v>
      </c>
      <c r="T21" s="353">
        <f t="shared" si="33"/>
        <v>0</v>
      </c>
      <c r="U21" s="353">
        <f t="shared" si="33"/>
        <v>0</v>
      </c>
      <c r="V21" s="353">
        <f t="shared" si="33"/>
        <v>0</v>
      </c>
      <c r="W21" s="353">
        <f t="shared" si="33"/>
        <v>182000</v>
      </c>
      <c r="X21" s="353">
        <f t="shared" si="33"/>
        <v>837736</v>
      </c>
      <c r="Y21" s="353">
        <f t="shared" si="33"/>
        <v>0</v>
      </c>
      <c r="Z21" s="353">
        <f t="shared" si="33"/>
        <v>0</v>
      </c>
      <c r="AA21" s="353">
        <f t="shared" si="33"/>
        <v>0</v>
      </c>
      <c r="AB21" s="353">
        <f t="shared" si="33"/>
        <v>0</v>
      </c>
      <c r="AC21" s="353">
        <f t="shared" si="33"/>
        <v>0</v>
      </c>
      <c r="AD21" s="353">
        <f>SUM(AD17:AD20)</f>
        <v>1219736</v>
      </c>
      <c r="AE21" s="353">
        <f t="shared" ref="AE21:AP21" si="34">SUM(AE17:AE20)</f>
        <v>300000</v>
      </c>
      <c r="AF21" s="353">
        <f t="shared" ref="AF21" si="35">SUM(AF17:AF20)</f>
        <v>200000</v>
      </c>
      <c r="AG21" s="353">
        <f t="shared" si="34"/>
        <v>0</v>
      </c>
      <c r="AH21" s="353">
        <f t="shared" si="34"/>
        <v>0</v>
      </c>
      <c r="AI21" s="353">
        <f t="shared" si="34"/>
        <v>0</v>
      </c>
      <c r="AJ21" s="353">
        <f t="shared" si="34"/>
        <v>182000</v>
      </c>
      <c r="AK21" s="353">
        <f t="shared" si="34"/>
        <v>537736</v>
      </c>
      <c r="AL21" s="353">
        <f t="shared" si="34"/>
        <v>0</v>
      </c>
      <c r="AM21" s="353">
        <f t="shared" si="34"/>
        <v>0</v>
      </c>
      <c r="AN21" s="353">
        <f t="shared" si="34"/>
        <v>0</v>
      </c>
      <c r="AO21" s="353">
        <f t="shared" si="34"/>
        <v>0</v>
      </c>
      <c r="AP21" s="353">
        <f t="shared" si="34"/>
        <v>0</v>
      </c>
    </row>
    <row r="22" spans="1:42" ht="25.5">
      <c r="A22" s="350">
        <v>3221</v>
      </c>
      <c r="B22" s="342" t="s">
        <v>32</v>
      </c>
      <c r="C22" s="451">
        <f t="shared" ref="C22:C27" si="36">SUM(D22:P22)</f>
        <v>222000</v>
      </c>
      <c r="D22" s="451"/>
      <c r="E22" s="451"/>
      <c r="F22" s="451"/>
      <c r="G22" s="451"/>
      <c r="H22" s="451"/>
      <c r="I22" s="451">
        <v>27758</v>
      </c>
      <c r="J22" s="351"/>
      <c r="K22" s="351">
        <v>194242</v>
      </c>
      <c r="L22" s="351"/>
      <c r="M22" s="351"/>
      <c r="N22" s="351"/>
      <c r="O22" s="351"/>
      <c r="P22" s="351"/>
      <c r="Q22" s="351">
        <f t="shared" ref="Q22:Q27" si="37">SUM(R22:AC22)</f>
        <v>222000</v>
      </c>
      <c r="R22" s="351"/>
      <c r="S22" s="451"/>
      <c r="T22" s="351"/>
      <c r="U22" s="351"/>
      <c r="V22" s="351"/>
      <c r="W22" s="351">
        <v>27758</v>
      </c>
      <c r="X22" s="351">
        <v>194242</v>
      </c>
      <c r="Y22" s="351"/>
      <c r="Z22" s="351"/>
      <c r="AA22" s="351"/>
      <c r="AB22" s="351"/>
      <c r="AC22" s="351"/>
      <c r="AD22" s="351">
        <f t="shared" ref="AD22:AD27" si="38">SUM(AE22:AP22)</f>
        <v>222000</v>
      </c>
      <c r="AE22" s="351"/>
      <c r="AF22" s="351"/>
      <c r="AG22" s="351"/>
      <c r="AH22" s="351"/>
      <c r="AI22" s="351"/>
      <c r="AJ22" s="351">
        <v>27758</v>
      </c>
      <c r="AK22" s="351">
        <v>194242</v>
      </c>
      <c r="AL22" s="351"/>
      <c r="AM22" s="351"/>
      <c r="AN22" s="351"/>
      <c r="AO22" s="351"/>
      <c r="AP22" s="351"/>
    </row>
    <row r="23" spans="1:42">
      <c r="A23" s="350">
        <v>3222</v>
      </c>
      <c r="B23" s="342" t="s">
        <v>33</v>
      </c>
      <c r="C23" s="451">
        <f t="shared" si="36"/>
        <v>604000</v>
      </c>
      <c r="D23" s="451"/>
      <c r="E23" s="451"/>
      <c r="F23" s="451"/>
      <c r="G23" s="451"/>
      <c r="H23" s="451"/>
      <c r="I23" s="451">
        <v>97000</v>
      </c>
      <c r="J23" s="351"/>
      <c r="K23" s="351">
        <v>507000</v>
      </c>
      <c r="L23" s="351"/>
      <c r="M23" s="351"/>
      <c r="N23" s="351"/>
      <c r="O23" s="351"/>
      <c r="P23" s="351"/>
      <c r="Q23" s="351">
        <f t="shared" si="37"/>
        <v>604000</v>
      </c>
      <c r="R23" s="351"/>
      <c r="S23" s="451"/>
      <c r="T23" s="351"/>
      <c r="U23" s="351"/>
      <c r="V23" s="351"/>
      <c r="W23" s="351">
        <v>97000</v>
      </c>
      <c r="X23" s="351">
        <v>507000</v>
      </c>
      <c r="Y23" s="351"/>
      <c r="Z23" s="351"/>
      <c r="AA23" s="351"/>
      <c r="AB23" s="351"/>
      <c r="AC23" s="351"/>
      <c r="AD23" s="351">
        <f t="shared" si="38"/>
        <v>604000</v>
      </c>
      <c r="AE23" s="351"/>
      <c r="AF23" s="351"/>
      <c r="AG23" s="351"/>
      <c r="AH23" s="351"/>
      <c r="AI23" s="351"/>
      <c r="AJ23" s="351">
        <v>97000</v>
      </c>
      <c r="AK23" s="351">
        <v>507000</v>
      </c>
      <c r="AL23" s="351"/>
      <c r="AM23" s="351"/>
      <c r="AN23" s="351"/>
      <c r="AO23" s="351"/>
      <c r="AP23" s="351"/>
    </row>
    <row r="24" spans="1:42" s="324" customFormat="1">
      <c r="A24" s="350">
        <v>3223</v>
      </c>
      <c r="B24" s="342" t="s">
        <v>34</v>
      </c>
      <c r="C24" s="451">
        <f t="shared" si="36"/>
        <v>1842600</v>
      </c>
      <c r="D24" s="451">
        <v>230000</v>
      </c>
      <c r="E24" s="451">
        <v>200000</v>
      </c>
      <c r="F24" s="451"/>
      <c r="G24" s="451"/>
      <c r="H24" s="451">
        <v>300000</v>
      </c>
      <c r="I24" s="451">
        <v>81000</v>
      </c>
      <c r="J24" s="351"/>
      <c r="K24" s="351">
        <v>1031600</v>
      </c>
      <c r="L24" s="351"/>
      <c r="M24" s="351"/>
      <c r="N24" s="351"/>
      <c r="O24" s="351"/>
      <c r="P24" s="351"/>
      <c r="Q24" s="351">
        <f t="shared" si="37"/>
        <v>1842600</v>
      </c>
      <c r="R24" s="351">
        <v>69000</v>
      </c>
      <c r="S24" s="451">
        <v>200000</v>
      </c>
      <c r="T24" s="351"/>
      <c r="U24" s="351"/>
      <c r="V24" s="351"/>
      <c r="W24" s="351">
        <v>581000</v>
      </c>
      <c r="X24" s="351">
        <v>992600</v>
      </c>
      <c r="Y24" s="351"/>
      <c r="Z24" s="351"/>
      <c r="AA24" s="351"/>
      <c r="AB24" s="351"/>
      <c r="AC24" s="351"/>
      <c r="AD24" s="351">
        <f t="shared" si="38"/>
        <v>1842600</v>
      </c>
      <c r="AE24" s="351">
        <v>350000</v>
      </c>
      <c r="AF24" s="351">
        <v>200000</v>
      </c>
      <c r="AG24" s="351"/>
      <c r="AH24" s="351"/>
      <c r="AI24" s="351"/>
      <c r="AJ24" s="351">
        <v>481000</v>
      </c>
      <c r="AK24" s="351">
        <v>811600</v>
      </c>
      <c r="AL24" s="351"/>
      <c r="AM24" s="351"/>
      <c r="AN24" s="351"/>
      <c r="AO24" s="351"/>
      <c r="AP24" s="351"/>
    </row>
    <row r="25" spans="1:42" s="324" customFormat="1" ht="25.5">
      <c r="A25" s="350">
        <v>3224</v>
      </c>
      <c r="B25" s="342" t="s">
        <v>35</v>
      </c>
      <c r="C25" s="451">
        <f t="shared" si="36"/>
        <v>0</v>
      </c>
      <c r="D25" s="451"/>
      <c r="E25" s="451"/>
      <c r="F25" s="451"/>
      <c r="G25" s="451"/>
      <c r="H25" s="451"/>
      <c r="I25" s="451"/>
      <c r="J25" s="351"/>
      <c r="K25" s="351"/>
      <c r="L25" s="351"/>
      <c r="M25" s="351"/>
      <c r="N25" s="351"/>
      <c r="O25" s="351"/>
      <c r="P25" s="351"/>
      <c r="Q25" s="351">
        <f t="shared" si="37"/>
        <v>0</v>
      </c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>
        <f t="shared" si="38"/>
        <v>0</v>
      </c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</row>
    <row r="26" spans="1:42" s="324" customFormat="1">
      <c r="A26" s="350">
        <v>3225</v>
      </c>
      <c r="B26" s="342" t="s">
        <v>36</v>
      </c>
      <c r="C26" s="451">
        <f t="shared" si="36"/>
        <v>5000</v>
      </c>
      <c r="D26" s="451">
        <v>0</v>
      </c>
      <c r="E26" s="451">
        <v>0</v>
      </c>
      <c r="F26" s="451"/>
      <c r="G26" s="451"/>
      <c r="H26" s="451"/>
      <c r="I26" s="451">
        <v>5000</v>
      </c>
      <c r="J26" s="351"/>
      <c r="K26" s="351"/>
      <c r="L26" s="351"/>
      <c r="M26" s="351"/>
      <c r="N26" s="351"/>
      <c r="O26" s="351"/>
      <c r="P26" s="351"/>
      <c r="Q26" s="351">
        <f t="shared" si="37"/>
        <v>0</v>
      </c>
      <c r="R26" s="351"/>
      <c r="S26" s="351"/>
      <c r="T26" s="351"/>
      <c r="U26" s="351"/>
      <c r="V26" s="351"/>
      <c r="W26" s="351">
        <v>0</v>
      </c>
      <c r="X26" s="351"/>
      <c r="Y26" s="351"/>
      <c r="Z26" s="351"/>
      <c r="AA26" s="351"/>
      <c r="AB26" s="351"/>
      <c r="AC26" s="351"/>
      <c r="AD26" s="351">
        <f t="shared" si="38"/>
        <v>0</v>
      </c>
      <c r="AE26" s="351"/>
      <c r="AF26" s="351"/>
      <c r="AG26" s="351"/>
      <c r="AH26" s="351"/>
      <c r="AI26" s="351"/>
      <c r="AJ26" s="351">
        <v>0</v>
      </c>
      <c r="AK26" s="351"/>
      <c r="AL26" s="351"/>
      <c r="AM26" s="351"/>
      <c r="AN26" s="351"/>
      <c r="AO26" s="351"/>
      <c r="AP26" s="351"/>
    </row>
    <row r="27" spans="1:42" s="324" customFormat="1" ht="25.5">
      <c r="A27" s="449">
        <v>3227</v>
      </c>
      <c r="B27" s="454" t="s">
        <v>37</v>
      </c>
      <c r="C27" s="451">
        <f t="shared" si="36"/>
        <v>50000</v>
      </c>
      <c r="D27" s="451">
        <v>50000</v>
      </c>
      <c r="E27" s="451"/>
      <c r="F27" s="451"/>
      <c r="G27" s="451"/>
      <c r="H27" s="451"/>
      <c r="I27" s="451">
        <v>0</v>
      </c>
      <c r="J27" s="351"/>
      <c r="K27" s="351">
        <v>0</v>
      </c>
      <c r="L27" s="351"/>
      <c r="M27" s="351"/>
      <c r="N27" s="351"/>
      <c r="O27" s="351"/>
      <c r="P27" s="351"/>
      <c r="Q27" s="351">
        <f t="shared" si="37"/>
        <v>0</v>
      </c>
      <c r="R27" s="351"/>
      <c r="S27" s="351"/>
      <c r="T27" s="351"/>
      <c r="U27" s="351"/>
      <c r="V27" s="351"/>
      <c r="W27" s="351">
        <v>0</v>
      </c>
      <c r="X27" s="351">
        <v>0</v>
      </c>
      <c r="Y27" s="351"/>
      <c r="Z27" s="351"/>
      <c r="AA27" s="351"/>
      <c r="AB27" s="351"/>
      <c r="AC27" s="351"/>
      <c r="AD27" s="351">
        <f t="shared" si="38"/>
        <v>0</v>
      </c>
      <c r="AE27" s="351"/>
      <c r="AF27" s="351"/>
      <c r="AG27" s="351"/>
      <c r="AH27" s="351"/>
      <c r="AI27" s="351"/>
      <c r="AJ27" s="351">
        <v>0</v>
      </c>
      <c r="AK27" s="351">
        <v>0</v>
      </c>
      <c r="AL27" s="351"/>
      <c r="AM27" s="351"/>
      <c r="AN27" s="351"/>
      <c r="AO27" s="351"/>
      <c r="AP27" s="351"/>
    </row>
    <row r="28" spans="1:42" s="324" customFormat="1">
      <c r="A28" s="341">
        <v>322</v>
      </c>
      <c r="B28" s="352"/>
      <c r="C28" s="353">
        <f>SUM(C22:C27)</f>
        <v>2723600</v>
      </c>
      <c r="D28" s="353">
        <f t="shared" ref="D28:N28" si="39">SUM(D22:D27)</f>
        <v>280000</v>
      </c>
      <c r="E28" s="353">
        <f t="shared" ref="E28" si="40">SUM(E22:E27)</f>
        <v>200000</v>
      </c>
      <c r="F28" s="353">
        <f t="shared" si="39"/>
        <v>0</v>
      </c>
      <c r="G28" s="353">
        <f t="shared" si="39"/>
        <v>0</v>
      </c>
      <c r="H28" s="353">
        <f t="shared" si="39"/>
        <v>300000</v>
      </c>
      <c r="I28" s="452">
        <f t="shared" si="39"/>
        <v>210758</v>
      </c>
      <c r="J28" s="353">
        <f t="shared" ref="J28" si="41">SUM(J22:J27)</f>
        <v>0</v>
      </c>
      <c r="K28" s="353">
        <f t="shared" si="39"/>
        <v>1732842</v>
      </c>
      <c r="L28" s="353">
        <f t="shared" si="39"/>
        <v>0</v>
      </c>
      <c r="M28" s="353">
        <f t="shared" si="39"/>
        <v>0</v>
      </c>
      <c r="N28" s="353">
        <f t="shared" si="39"/>
        <v>0</v>
      </c>
      <c r="O28" s="353">
        <f t="shared" ref="O28:P28" si="42">SUM(O22:O27)</f>
        <v>0</v>
      </c>
      <c r="P28" s="353">
        <f t="shared" si="42"/>
        <v>0</v>
      </c>
      <c r="Q28" s="353">
        <f>SUM(Q22:Q27)</f>
        <v>2668600</v>
      </c>
      <c r="R28" s="353">
        <f t="shared" ref="R28:AC28" si="43">SUM(R22:R27)</f>
        <v>69000</v>
      </c>
      <c r="S28" s="353">
        <f t="shared" si="43"/>
        <v>200000</v>
      </c>
      <c r="T28" s="353">
        <f t="shared" si="43"/>
        <v>0</v>
      </c>
      <c r="U28" s="353">
        <f t="shared" si="43"/>
        <v>0</v>
      </c>
      <c r="V28" s="353">
        <f t="shared" si="43"/>
        <v>0</v>
      </c>
      <c r="W28" s="353">
        <f t="shared" si="43"/>
        <v>705758</v>
      </c>
      <c r="X28" s="353">
        <f t="shared" si="43"/>
        <v>1693842</v>
      </c>
      <c r="Y28" s="353">
        <f t="shared" si="43"/>
        <v>0</v>
      </c>
      <c r="Z28" s="353">
        <f t="shared" si="43"/>
        <v>0</v>
      </c>
      <c r="AA28" s="353">
        <f t="shared" si="43"/>
        <v>0</v>
      </c>
      <c r="AB28" s="353">
        <f t="shared" si="43"/>
        <v>0</v>
      </c>
      <c r="AC28" s="353">
        <f t="shared" si="43"/>
        <v>0</v>
      </c>
      <c r="AD28" s="353">
        <f>SUM(AD22:AD27)</f>
        <v>2668600</v>
      </c>
      <c r="AE28" s="353">
        <f t="shared" ref="AE28:AP28" si="44">SUM(AE22:AE27)</f>
        <v>350000</v>
      </c>
      <c r="AF28" s="353">
        <f t="shared" ref="AF28" si="45">SUM(AF22:AF27)</f>
        <v>200000</v>
      </c>
      <c r="AG28" s="353">
        <f t="shared" si="44"/>
        <v>0</v>
      </c>
      <c r="AH28" s="353">
        <f t="shared" si="44"/>
        <v>0</v>
      </c>
      <c r="AI28" s="353">
        <f t="shared" si="44"/>
        <v>0</v>
      </c>
      <c r="AJ28" s="353">
        <f t="shared" si="44"/>
        <v>605758</v>
      </c>
      <c r="AK28" s="353">
        <f t="shared" si="44"/>
        <v>1512842</v>
      </c>
      <c r="AL28" s="353">
        <f t="shared" si="44"/>
        <v>0</v>
      </c>
      <c r="AM28" s="353">
        <f t="shared" si="44"/>
        <v>0</v>
      </c>
      <c r="AN28" s="353">
        <f t="shared" si="44"/>
        <v>0</v>
      </c>
      <c r="AO28" s="353">
        <f t="shared" si="44"/>
        <v>0</v>
      </c>
      <c r="AP28" s="353">
        <f t="shared" si="44"/>
        <v>0</v>
      </c>
    </row>
    <row r="29" spans="1:42" s="324" customFormat="1">
      <c r="A29" s="350">
        <v>3231</v>
      </c>
      <c r="B29" s="342" t="s">
        <v>38</v>
      </c>
      <c r="C29" s="351">
        <f t="shared" ref="C29:C37" si="46">SUM(D29:P29)</f>
        <v>725200</v>
      </c>
      <c r="D29" s="354">
        <v>0</v>
      </c>
      <c r="E29" s="354">
        <v>0</v>
      </c>
      <c r="F29" s="351"/>
      <c r="G29" s="351"/>
      <c r="H29" s="351"/>
      <c r="I29" s="476">
        <v>35597</v>
      </c>
      <c r="J29" s="351"/>
      <c r="K29" s="351">
        <v>689603</v>
      </c>
      <c r="L29" s="351"/>
      <c r="M29" s="351"/>
      <c r="N29" s="351"/>
      <c r="O29" s="351"/>
      <c r="P29" s="351"/>
      <c r="Q29" s="351">
        <f t="shared" ref="Q29:Q37" si="47">SUM(R29:AC29)</f>
        <v>725200</v>
      </c>
      <c r="R29" s="354">
        <v>0</v>
      </c>
      <c r="S29" s="354"/>
      <c r="T29" s="351"/>
      <c r="U29" s="351"/>
      <c r="V29" s="351"/>
      <c r="W29" s="351">
        <v>35597</v>
      </c>
      <c r="X29" s="351">
        <v>689603</v>
      </c>
      <c r="Y29" s="351"/>
      <c r="Z29" s="351"/>
      <c r="AA29" s="351"/>
      <c r="AB29" s="351"/>
      <c r="AC29" s="351"/>
      <c r="AD29" s="351">
        <f t="shared" ref="AD29:AD37" si="48">SUM(AE29:AP29)</f>
        <v>725200</v>
      </c>
      <c r="AE29" s="354">
        <v>0</v>
      </c>
      <c r="AF29" s="354">
        <v>0</v>
      </c>
      <c r="AG29" s="351"/>
      <c r="AH29" s="351"/>
      <c r="AI29" s="351"/>
      <c r="AJ29" s="351">
        <v>35597</v>
      </c>
      <c r="AK29" s="351">
        <v>689603</v>
      </c>
      <c r="AL29" s="351"/>
      <c r="AM29" s="351"/>
      <c r="AN29" s="351"/>
      <c r="AO29" s="351"/>
      <c r="AP29" s="351"/>
    </row>
    <row r="30" spans="1:42" s="324" customFormat="1" ht="25.5">
      <c r="A30" s="350">
        <v>3232</v>
      </c>
      <c r="B30" s="342" t="s">
        <v>39</v>
      </c>
      <c r="C30" s="351">
        <f t="shared" si="46"/>
        <v>0</v>
      </c>
      <c r="D30" s="351"/>
      <c r="E30" s="351"/>
      <c r="F30" s="351"/>
      <c r="G30" s="351"/>
      <c r="H30" s="351"/>
      <c r="I30" s="451"/>
      <c r="J30" s="351"/>
      <c r="K30" s="351"/>
      <c r="L30" s="351"/>
      <c r="M30" s="351"/>
      <c r="N30" s="351"/>
      <c r="O30" s="351"/>
      <c r="P30" s="351"/>
      <c r="Q30" s="351">
        <f t="shared" si="47"/>
        <v>0</v>
      </c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>
        <f t="shared" si="48"/>
        <v>0</v>
      </c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</row>
    <row r="31" spans="1:42" s="324" customFormat="1">
      <c r="A31" s="350">
        <v>3233</v>
      </c>
      <c r="B31" s="342" t="s">
        <v>40</v>
      </c>
      <c r="C31" s="351">
        <f t="shared" si="46"/>
        <v>72000</v>
      </c>
      <c r="D31" s="351"/>
      <c r="E31" s="351"/>
      <c r="F31" s="351"/>
      <c r="G31" s="351"/>
      <c r="H31" s="351"/>
      <c r="I31" s="451">
        <v>45000</v>
      </c>
      <c r="J31" s="351"/>
      <c r="K31" s="351">
        <v>27000</v>
      </c>
      <c r="L31" s="351"/>
      <c r="M31" s="351"/>
      <c r="N31" s="351"/>
      <c r="O31" s="351"/>
      <c r="P31" s="351"/>
      <c r="Q31" s="351">
        <f t="shared" si="47"/>
        <v>73000</v>
      </c>
      <c r="R31" s="351"/>
      <c r="S31" s="351"/>
      <c r="T31" s="351"/>
      <c r="U31" s="351"/>
      <c r="V31" s="351"/>
      <c r="W31" s="351">
        <v>45000</v>
      </c>
      <c r="X31" s="351">
        <v>28000</v>
      </c>
      <c r="Y31" s="351"/>
      <c r="Z31" s="351"/>
      <c r="AA31" s="351"/>
      <c r="AB31" s="351"/>
      <c r="AC31" s="351"/>
      <c r="AD31" s="351">
        <f t="shared" si="48"/>
        <v>73000</v>
      </c>
      <c r="AE31" s="351"/>
      <c r="AF31" s="351"/>
      <c r="AG31" s="351"/>
      <c r="AH31" s="351"/>
      <c r="AI31" s="351"/>
      <c r="AJ31" s="351">
        <v>45000</v>
      </c>
      <c r="AK31" s="351">
        <v>28000</v>
      </c>
      <c r="AL31" s="351"/>
      <c r="AM31" s="351"/>
      <c r="AN31" s="351"/>
      <c r="AO31" s="351"/>
      <c r="AP31" s="351"/>
    </row>
    <row r="32" spans="1:42" s="324" customFormat="1">
      <c r="A32" s="350">
        <v>3234</v>
      </c>
      <c r="B32" s="342" t="s">
        <v>41</v>
      </c>
      <c r="C32" s="351">
        <f t="shared" si="46"/>
        <v>246000</v>
      </c>
      <c r="D32" s="351"/>
      <c r="E32" s="351"/>
      <c r="F32" s="351"/>
      <c r="G32" s="351"/>
      <c r="H32" s="351"/>
      <c r="I32" s="451">
        <v>46000</v>
      </c>
      <c r="J32" s="351"/>
      <c r="K32" s="351">
        <v>200000</v>
      </c>
      <c r="L32" s="351"/>
      <c r="M32" s="351"/>
      <c r="N32" s="351"/>
      <c r="O32" s="351"/>
      <c r="P32" s="351"/>
      <c r="Q32" s="351">
        <f t="shared" si="47"/>
        <v>246000</v>
      </c>
      <c r="R32" s="351"/>
      <c r="S32" s="351"/>
      <c r="T32" s="351"/>
      <c r="U32" s="351"/>
      <c r="V32" s="351"/>
      <c r="W32" s="351">
        <v>46000</v>
      </c>
      <c r="X32" s="351">
        <v>200000</v>
      </c>
      <c r="Y32" s="351"/>
      <c r="Z32" s="351"/>
      <c r="AA32" s="351"/>
      <c r="AB32" s="351"/>
      <c r="AC32" s="351"/>
      <c r="AD32" s="351">
        <f t="shared" si="48"/>
        <v>246000</v>
      </c>
      <c r="AE32" s="351"/>
      <c r="AF32" s="351"/>
      <c r="AG32" s="351"/>
      <c r="AH32" s="351"/>
      <c r="AI32" s="351"/>
      <c r="AJ32" s="351">
        <v>46000</v>
      </c>
      <c r="AK32" s="351">
        <v>200000</v>
      </c>
      <c r="AL32" s="351"/>
      <c r="AM32" s="351"/>
      <c r="AN32" s="351"/>
      <c r="AO32" s="351"/>
      <c r="AP32" s="351"/>
    </row>
    <row r="33" spans="1:42" s="324" customFormat="1">
      <c r="A33" s="350">
        <v>3235</v>
      </c>
      <c r="B33" s="342" t="s">
        <v>42</v>
      </c>
      <c r="C33" s="351">
        <f t="shared" si="46"/>
        <v>181000</v>
      </c>
      <c r="D33" s="351"/>
      <c r="E33" s="351"/>
      <c r="F33" s="351"/>
      <c r="G33" s="351"/>
      <c r="H33" s="351">
        <v>120000</v>
      </c>
      <c r="I33" s="451">
        <v>61000</v>
      </c>
      <c r="J33" s="351"/>
      <c r="K33" s="351">
        <v>0</v>
      </c>
      <c r="L33" s="351"/>
      <c r="M33" s="351"/>
      <c r="N33" s="351"/>
      <c r="O33" s="351"/>
      <c r="P33" s="351"/>
      <c r="Q33" s="351">
        <f t="shared" si="47"/>
        <v>181000</v>
      </c>
      <c r="R33" s="351"/>
      <c r="S33" s="351"/>
      <c r="T33" s="351"/>
      <c r="U33" s="351"/>
      <c r="V33" s="351"/>
      <c r="W33" s="351">
        <v>161000</v>
      </c>
      <c r="X33" s="351">
        <v>20000</v>
      </c>
      <c r="Y33" s="351"/>
      <c r="Z33" s="351"/>
      <c r="AA33" s="351"/>
      <c r="AB33" s="351"/>
      <c r="AC33" s="351"/>
      <c r="AD33" s="351">
        <f t="shared" si="48"/>
        <v>181000</v>
      </c>
      <c r="AE33" s="351">
        <v>100000</v>
      </c>
      <c r="AF33" s="351"/>
      <c r="AG33" s="351"/>
      <c r="AH33" s="351"/>
      <c r="AI33" s="351"/>
      <c r="AJ33" s="351">
        <v>61000</v>
      </c>
      <c r="AK33" s="351">
        <v>20000</v>
      </c>
      <c r="AL33" s="351"/>
      <c r="AM33" s="351"/>
      <c r="AN33" s="351"/>
      <c r="AO33" s="351"/>
      <c r="AP33" s="351"/>
    </row>
    <row r="34" spans="1:42" s="324" customFormat="1">
      <c r="A34" s="350">
        <v>3236</v>
      </c>
      <c r="B34" s="342" t="s">
        <v>43</v>
      </c>
      <c r="C34" s="451">
        <f t="shared" si="46"/>
        <v>20000</v>
      </c>
      <c r="D34" s="451"/>
      <c r="E34" s="451"/>
      <c r="F34" s="451"/>
      <c r="G34" s="451"/>
      <c r="H34" s="451"/>
      <c r="I34" s="451">
        <v>15000</v>
      </c>
      <c r="J34" s="451"/>
      <c r="K34" s="351">
        <v>5000</v>
      </c>
      <c r="L34" s="351"/>
      <c r="M34" s="351"/>
      <c r="N34" s="351"/>
      <c r="O34" s="351"/>
      <c r="P34" s="351"/>
      <c r="Q34" s="351">
        <f t="shared" si="47"/>
        <v>20000</v>
      </c>
      <c r="R34" s="351"/>
      <c r="S34" s="351"/>
      <c r="T34" s="351"/>
      <c r="U34" s="351"/>
      <c r="V34" s="351"/>
      <c r="W34" s="351">
        <v>15000</v>
      </c>
      <c r="X34" s="351">
        <v>5000</v>
      </c>
      <c r="Y34" s="351"/>
      <c r="Z34" s="351"/>
      <c r="AA34" s="351"/>
      <c r="AB34" s="351"/>
      <c r="AC34" s="351"/>
      <c r="AD34" s="351">
        <f t="shared" si="48"/>
        <v>20000</v>
      </c>
      <c r="AE34" s="351"/>
      <c r="AF34" s="351"/>
      <c r="AG34" s="351"/>
      <c r="AH34" s="351"/>
      <c r="AI34" s="351"/>
      <c r="AJ34" s="351">
        <v>15000</v>
      </c>
      <c r="AK34" s="351">
        <v>5000</v>
      </c>
      <c r="AL34" s="351"/>
      <c r="AM34" s="351"/>
      <c r="AN34" s="351"/>
      <c r="AO34" s="351"/>
      <c r="AP34" s="351"/>
    </row>
    <row r="35" spans="1:42" s="324" customFormat="1">
      <c r="A35" s="350">
        <v>3237</v>
      </c>
      <c r="B35" s="342" t="s">
        <v>44</v>
      </c>
      <c r="C35" s="451">
        <f t="shared" si="46"/>
        <v>1082724</v>
      </c>
      <c r="D35" s="451">
        <v>100000</v>
      </c>
      <c r="E35" s="451">
        <v>0</v>
      </c>
      <c r="F35" s="451"/>
      <c r="G35" s="451"/>
      <c r="H35" s="451"/>
      <c r="I35" s="451">
        <v>182032</v>
      </c>
      <c r="J35" s="451"/>
      <c r="K35" s="351">
        <v>680692</v>
      </c>
      <c r="L35" s="351">
        <v>120000</v>
      </c>
      <c r="M35" s="351"/>
      <c r="N35" s="351"/>
      <c r="O35" s="351"/>
      <c r="P35" s="351"/>
      <c r="Q35" s="351">
        <f t="shared" si="47"/>
        <v>1082724</v>
      </c>
      <c r="R35" s="351"/>
      <c r="S35" s="351"/>
      <c r="T35" s="351"/>
      <c r="U35" s="351"/>
      <c r="V35" s="351"/>
      <c r="W35" s="351">
        <v>182032</v>
      </c>
      <c r="X35" s="351">
        <v>780692</v>
      </c>
      <c r="Y35" s="351">
        <v>120000</v>
      </c>
      <c r="Z35" s="351"/>
      <c r="AA35" s="351"/>
      <c r="AB35" s="351"/>
      <c r="AC35" s="351"/>
      <c r="AD35" s="351">
        <f t="shared" si="48"/>
        <v>1082724</v>
      </c>
      <c r="AE35" s="351">
        <v>100000</v>
      </c>
      <c r="AF35" s="351"/>
      <c r="AG35" s="351"/>
      <c r="AH35" s="351"/>
      <c r="AI35" s="351"/>
      <c r="AJ35" s="351">
        <v>182032</v>
      </c>
      <c r="AK35" s="351">
        <v>680692</v>
      </c>
      <c r="AL35" s="351">
        <v>120000</v>
      </c>
      <c r="AM35" s="351"/>
      <c r="AN35" s="351"/>
      <c r="AO35" s="351"/>
      <c r="AP35" s="351"/>
    </row>
    <row r="36" spans="1:42" s="324" customFormat="1">
      <c r="A36" s="350">
        <v>3238</v>
      </c>
      <c r="B36" s="342" t="s">
        <v>45</v>
      </c>
      <c r="C36" s="451">
        <f t="shared" si="46"/>
        <v>0</v>
      </c>
      <c r="D36" s="451"/>
      <c r="E36" s="451"/>
      <c r="F36" s="451"/>
      <c r="G36" s="451"/>
      <c r="H36" s="451"/>
      <c r="I36" s="451"/>
      <c r="J36" s="451"/>
      <c r="K36" s="351"/>
      <c r="L36" s="351"/>
      <c r="M36" s="351"/>
      <c r="N36" s="351"/>
      <c r="O36" s="351"/>
      <c r="P36" s="351"/>
      <c r="Q36" s="351">
        <f t="shared" si="47"/>
        <v>0</v>
      </c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>
        <f t="shared" si="48"/>
        <v>0</v>
      </c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</row>
    <row r="37" spans="1:42" s="324" customFormat="1">
      <c r="A37" s="350">
        <v>3239</v>
      </c>
      <c r="B37" s="342" t="s">
        <v>46</v>
      </c>
      <c r="C37" s="451">
        <f t="shared" si="46"/>
        <v>584680</v>
      </c>
      <c r="D37" s="451"/>
      <c r="E37" s="451"/>
      <c r="F37" s="451"/>
      <c r="G37" s="451"/>
      <c r="H37" s="451"/>
      <c r="I37" s="451">
        <v>400000</v>
      </c>
      <c r="J37" s="451"/>
      <c r="K37" s="351">
        <v>184680</v>
      </c>
      <c r="L37" s="351"/>
      <c r="M37" s="351"/>
      <c r="N37" s="351"/>
      <c r="O37" s="351"/>
      <c r="P37" s="351"/>
      <c r="Q37" s="351">
        <f t="shared" si="47"/>
        <v>584680</v>
      </c>
      <c r="R37" s="351"/>
      <c r="S37" s="351"/>
      <c r="T37" s="351"/>
      <c r="U37" s="351"/>
      <c r="V37" s="351"/>
      <c r="W37" s="351">
        <v>200000</v>
      </c>
      <c r="X37" s="351">
        <v>384680</v>
      </c>
      <c r="Y37" s="351"/>
      <c r="Z37" s="351"/>
      <c r="AA37" s="351"/>
      <c r="AB37" s="351"/>
      <c r="AC37" s="351"/>
      <c r="AD37" s="351">
        <f t="shared" si="48"/>
        <v>584680</v>
      </c>
      <c r="AE37" s="351"/>
      <c r="AF37" s="351"/>
      <c r="AG37" s="351"/>
      <c r="AH37" s="351"/>
      <c r="AI37" s="351"/>
      <c r="AJ37" s="351">
        <v>200000</v>
      </c>
      <c r="AK37" s="351">
        <v>384680</v>
      </c>
      <c r="AL37" s="351"/>
      <c r="AM37" s="351"/>
      <c r="AN37" s="351"/>
      <c r="AO37" s="351"/>
      <c r="AP37" s="351"/>
    </row>
    <row r="38" spans="1:42" s="324" customFormat="1">
      <c r="A38" s="341">
        <v>323</v>
      </c>
      <c r="B38" s="352"/>
      <c r="C38" s="452">
        <f>SUM(C29:C37)</f>
        <v>2911604</v>
      </c>
      <c r="D38" s="451">
        <f t="shared" ref="D38:N38" si="49">SUM(D29:D37)</f>
        <v>100000</v>
      </c>
      <c r="E38" s="451">
        <f t="shared" ref="E38" si="50">SUM(E29:E37)</f>
        <v>0</v>
      </c>
      <c r="F38" s="451">
        <f t="shared" si="49"/>
        <v>0</v>
      </c>
      <c r="G38" s="451">
        <f t="shared" si="49"/>
        <v>0</v>
      </c>
      <c r="H38" s="451">
        <f t="shared" si="49"/>
        <v>120000</v>
      </c>
      <c r="I38" s="452">
        <f t="shared" si="49"/>
        <v>784629</v>
      </c>
      <c r="J38" s="452">
        <f t="shared" ref="J38" si="51">SUM(J29:J37)</f>
        <v>0</v>
      </c>
      <c r="K38" s="353">
        <f t="shared" si="49"/>
        <v>1786975</v>
      </c>
      <c r="L38" s="353">
        <f t="shared" si="49"/>
        <v>120000</v>
      </c>
      <c r="M38" s="353">
        <f t="shared" si="49"/>
        <v>0</v>
      </c>
      <c r="N38" s="353">
        <f t="shared" si="49"/>
        <v>0</v>
      </c>
      <c r="O38" s="353">
        <f t="shared" ref="O38:P38" si="52">SUM(O29:O37)</f>
        <v>0</v>
      </c>
      <c r="P38" s="353">
        <f t="shared" si="52"/>
        <v>0</v>
      </c>
      <c r="Q38" s="353">
        <f>SUM(Q29:Q37)</f>
        <v>2912604</v>
      </c>
      <c r="R38" s="353">
        <f t="shared" ref="R38:AC38" si="53">SUM(R29:R37)</f>
        <v>0</v>
      </c>
      <c r="S38" s="353">
        <f t="shared" si="53"/>
        <v>0</v>
      </c>
      <c r="T38" s="353">
        <f t="shared" si="53"/>
        <v>0</v>
      </c>
      <c r="U38" s="353">
        <f t="shared" si="53"/>
        <v>0</v>
      </c>
      <c r="V38" s="353">
        <f t="shared" si="53"/>
        <v>0</v>
      </c>
      <c r="W38" s="353">
        <f t="shared" si="53"/>
        <v>684629</v>
      </c>
      <c r="X38" s="353">
        <f>SUM(X29:X37)</f>
        <v>2107975</v>
      </c>
      <c r="Y38" s="353">
        <f t="shared" si="53"/>
        <v>120000</v>
      </c>
      <c r="Z38" s="353">
        <f t="shared" si="53"/>
        <v>0</v>
      </c>
      <c r="AA38" s="353">
        <f t="shared" si="53"/>
        <v>0</v>
      </c>
      <c r="AB38" s="353">
        <f t="shared" si="53"/>
        <v>0</v>
      </c>
      <c r="AC38" s="353">
        <f t="shared" si="53"/>
        <v>0</v>
      </c>
      <c r="AD38" s="353">
        <f>SUM(AD29:AD37)</f>
        <v>2912604</v>
      </c>
      <c r="AE38" s="353">
        <f t="shared" ref="AE38:AP38" si="54">SUM(AE29:AE37)</f>
        <v>200000</v>
      </c>
      <c r="AF38" s="353">
        <f t="shared" ref="AF38" si="55">SUM(AF29:AF37)</f>
        <v>0</v>
      </c>
      <c r="AG38" s="353">
        <f t="shared" si="54"/>
        <v>0</v>
      </c>
      <c r="AH38" s="353">
        <f t="shared" si="54"/>
        <v>0</v>
      </c>
      <c r="AI38" s="353">
        <f t="shared" si="54"/>
        <v>0</v>
      </c>
      <c r="AJ38" s="353">
        <f t="shared" si="54"/>
        <v>584629</v>
      </c>
      <c r="AK38" s="353">
        <f t="shared" si="54"/>
        <v>2007975</v>
      </c>
      <c r="AL38" s="353">
        <f t="shared" si="54"/>
        <v>120000</v>
      </c>
      <c r="AM38" s="353">
        <f t="shared" si="54"/>
        <v>0</v>
      </c>
      <c r="AN38" s="353">
        <f t="shared" si="54"/>
        <v>0</v>
      </c>
      <c r="AO38" s="353">
        <f t="shared" si="54"/>
        <v>0</v>
      </c>
      <c r="AP38" s="353">
        <f t="shared" si="54"/>
        <v>0</v>
      </c>
    </row>
    <row r="39" spans="1:42" s="324" customFormat="1" ht="25.5">
      <c r="A39" s="350">
        <v>3241</v>
      </c>
      <c r="B39" s="342" t="s">
        <v>47</v>
      </c>
      <c r="C39" s="451">
        <f>SUM(D39:P39)</f>
        <v>0</v>
      </c>
      <c r="D39" s="451"/>
      <c r="E39" s="451"/>
      <c r="F39" s="451"/>
      <c r="G39" s="451"/>
      <c r="H39" s="451"/>
      <c r="I39" s="451">
        <v>0</v>
      </c>
      <c r="J39" s="451"/>
      <c r="K39" s="351"/>
      <c r="L39" s="351"/>
      <c r="M39" s="351"/>
      <c r="N39" s="351"/>
      <c r="O39" s="351"/>
      <c r="P39" s="351"/>
      <c r="Q39" s="351">
        <f>SUM(R39:AC39)</f>
        <v>0</v>
      </c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>
        <f>SUM(AE39:AP39)</f>
        <v>0</v>
      </c>
      <c r="AE39" s="351"/>
      <c r="AF39" s="351"/>
      <c r="AG39" s="351"/>
      <c r="AH39" s="351"/>
      <c r="AI39" s="351"/>
      <c r="AJ39" s="351"/>
      <c r="AK39" s="351"/>
      <c r="AL39" s="351">
        <v>0</v>
      </c>
      <c r="AM39" s="351"/>
      <c r="AN39" s="351"/>
      <c r="AO39" s="351"/>
      <c r="AP39" s="351"/>
    </row>
    <row r="40" spans="1:42" s="324" customFormat="1">
      <c r="A40" s="341">
        <v>324</v>
      </c>
      <c r="B40" s="352"/>
      <c r="C40" s="452">
        <f>SUM(C39)</f>
        <v>0</v>
      </c>
      <c r="D40" s="452">
        <f t="shared" ref="D40:N40" si="56">SUM(D39)</f>
        <v>0</v>
      </c>
      <c r="E40" s="452">
        <f t="shared" ref="E40" si="57">SUM(E39)</f>
        <v>0</v>
      </c>
      <c r="F40" s="452">
        <f t="shared" si="56"/>
        <v>0</v>
      </c>
      <c r="G40" s="452">
        <f t="shared" si="56"/>
        <v>0</v>
      </c>
      <c r="H40" s="452">
        <f t="shared" si="56"/>
        <v>0</v>
      </c>
      <c r="I40" s="452">
        <f t="shared" si="56"/>
        <v>0</v>
      </c>
      <c r="J40" s="452">
        <f t="shared" ref="J40" si="58">SUM(J39)</f>
        <v>0</v>
      </c>
      <c r="K40" s="353">
        <f t="shared" si="56"/>
        <v>0</v>
      </c>
      <c r="L40" s="353">
        <f t="shared" si="56"/>
        <v>0</v>
      </c>
      <c r="M40" s="353">
        <f t="shared" si="56"/>
        <v>0</v>
      </c>
      <c r="N40" s="353">
        <f t="shared" si="56"/>
        <v>0</v>
      </c>
      <c r="O40" s="353">
        <f t="shared" ref="O40:P40" si="59">SUM(O39)</f>
        <v>0</v>
      </c>
      <c r="P40" s="353">
        <f t="shared" si="59"/>
        <v>0</v>
      </c>
      <c r="Q40" s="353">
        <f>SUM(Q39)</f>
        <v>0</v>
      </c>
      <c r="R40" s="353">
        <f t="shared" ref="R40:AC40" si="60">SUM(R39)</f>
        <v>0</v>
      </c>
      <c r="S40" s="353">
        <f t="shared" si="60"/>
        <v>0</v>
      </c>
      <c r="T40" s="353">
        <f t="shared" si="60"/>
        <v>0</v>
      </c>
      <c r="U40" s="353">
        <f t="shared" si="60"/>
        <v>0</v>
      </c>
      <c r="V40" s="353">
        <f t="shared" si="60"/>
        <v>0</v>
      </c>
      <c r="W40" s="353">
        <f t="shared" si="60"/>
        <v>0</v>
      </c>
      <c r="X40" s="353">
        <f t="shared" si="60"/>
        <v>0</v>
      </c>
      <c r="Y40" s="353">
        <f t="shared" si="60"/>
        <v>0</v>
      </c>
      <c r="Z40" s="353">
        <f t="shared" si="60"/>
        <v>0</v>
      </c>
      <c r="AA40" s="353">
        <f t="shared" si="60"/>
        <v>0</v>
      </c>
      <c r="AB40" s="353">
        <f t="shared" si="60"/>
        <v>0</v>
      </c>
      <c r="AC40" s="353">
        <f t="shared" si="60"/>
        <v>0</v>
      </c>
      <c r="AD40" s="353">
        <f>SUM(AD39)</f>
        <v>0</v>
      </c>
      <c r="AE40" s="353">
        <f t="shared" ref="AE40:AP40" si="61">SUM(AE39)</f>
        <v>0</v>
      </c>
      <c r="AF40" s="353">
        <f t="shared" ref="AF40" si="62">SUM(AF39)</f>
        <v>0</v>
      </c>
      <c r="AG40" s="353">
        <f t="shared" si="61"/>
        <v>0</v>
      </c>
      <c r="AH40" s="353">
        <f t="shared" si="61"/>
        <v>0</v>
      </c>
      <c r="AI40" s="353">
        <f t="shared" si="61"/>
        <v>0</v>
      </c>
      <c r="AJ40" s="353">
        <f t="shared" si="61"/>
        <v>0</v>
      </c>
      <c r="AK40" s="353">
        <f t="shared" si="61"/>
        <v>0</v>
      </c>
      <c r="AL40" s="353">
        <f t="shared" si="61"/>
        <v>0</v>
      </c>
      <c r="AM40" s="353">
        <f t="shared" si="61"/>
        <v>0</v>
      </c>
      <c r="AN40" s="353">
        <f t="shared" si="61"/>
        <v>0</v>
      </c>
      <c r="AO40" s="353">
        <f t="shared" si="61"/>
        <v>0</v>
      </c>
      <c r="AP40" s="353">
        <f t="shared" si="61"/>
        <v>0</v>
      </c>
    </row>
    <row r="41" spans="1:42" s="324" customFormat="1">
      <c r="A41" s="350">
        <v>3291</v>
      </c>
      <c r="B41" s="342" t="s">
        <v>48</v>
      </c>
      <c r="C41" s="451">
        <f t="shared" ref="C41:C47" si="63">SUM(D41:P41)</f>
        <v>73000</v>
      </c>
      <c r="D41" s="451"/>
      <c r="E41" s="451"/>
      <c r="F41" s="451"/>
      <c r="G41" s="451"/>
      <c r="H41" s="451"/>
      <c r="I41" s="451">
        <v>73000</v>
      </c>
      <c r="J41" s="451"/>
      <c r="K41" s="351"/>
      <c r="L41" s="351"/>
      <c r="M41" s="351"/>
      <c r="N41" s="351"/>
      <c r="O41" s="351"/>
      <c r="P41" s="351"/>
      <c r="Q41" s="351">
        <f t="shared" ref="Q41:Q47" si="64">SUM(R41:AC41)</f>
        <v>73000</v>
      </c>
      <c r="R41" s="351"/>
      <c r="S41" s="351"/>
      <c r="T41" s="351"/>
      <c r="U41" s="351"/>
      <c r="V41" s="351"/>
      <c r="W41" s="351">
        <v>73000</v>
      </c>
      <c r="X41" s="351"/>
      <c r="Y41" s="351"/>
      <c r="Z41" s="351"/>
      <c r="AA41" s="351"/>
      <c r="AB41" s="351"/>
      <c r="AC41" s="351"/>
      <c r="AD41" s="351">
        <f t="shared" ref="AD41:AD47" si="65">SUM(AE41:AP41)</f>
        <v>73000</v>
      </c>
      <c r="AE41" s="351"/>
      <c r="AF41" s="351"/>
      <c r="AG41" s="351"/>
      <c r="AH41" s="351"/>
      <c r="AI41" s="351"/>
      <c r="AJ41" s="351">
        <v>73000</v>
      </c>
      <c r="AK41" s="351"/>
      <c r="AL41" s="351"/>
      <c r="AM41" s="351"/>
      <c r="AN41" s="351"/>
      <c r="AO41" s="351"/>
      <c r="AP41" s="351"/>
    </row>
    <row r="42" spans="1:42" s="324" customFormat="1">
      <c r="A42" s="350">
        <v>3292</v>
      </c>
      <c r="B42" s="342" t="s">
        <v>49</v>
      </c>
      <c r="C42" s="451">
        <f t="shared" si="63"/>
        <v>274000</v>
      </c>
      <c r="D42" s="451">
        <v>120000</v>
      </c>
      <c r="E42" s="451"/>
      <c r="F42" s="451"/>
      <c r="G42" s="451"/>
      <c r="H42" s="451">
        <v>60000</v>
      </c>
      <c r="I42" s="451">
        <v>94000</v>
      </c>
      <c r="J42" s="451"/>
      <c r="K42" s="351"/>
      <c r="L42" s="351"/>
      <c r="M42" s="351"/>
      <c r="N42" s="351"/>
      <c r="O42" s="351"/>
      <c r="P42" s="351"/>
      <c r="Q42" s="351">
        <f t="shared" si="64"/>
        <v>274000</v>
      </c>
      <c r="R42" s="351">
        <v>120000</v>
      </c>
      <c r="S42" s="351"/>
      <c r="T42" s="351"/>
      <c r="U42" s="351"/>
      <c r="V42" s="351"/>
      <c r="W42" s="351">
        <v>94000</v>
      </c>
      <c r="X42" s="351">
        <v>60000</v>
      </c>
      <c r="Y42" s="351"/>
      <c r="Z42" s="351"/>
      <c r="AA42" s="351"/>
      <c r="AB42" s="351"/>
      <c r="AC42" s="351"/>
      <c r="AD42" s="351">
        <f t="shared" si="65"/>
        <v>274000</v>
      </c>
      <c r="AE42" s="351">
        <v>120000</v>
      </c>
      <c r="AF42" s="351"/>
      <c r="AG42" s="351"/>
      <c r="AH42" s="351"/>
      <c r="AI42" s="351"/>
      <c r="AJ42" s="351">
        <v>94000</v>
      </c>
      <c r="AK42" s="351">
        <v>60000</v>
      </c>
      <c r="AL42" s="351"/>
      <c r="AM42" s="351"/>
      <c r="AN42" s="351"/>
      <c r="AO42" s="351"/>
      <c r="AP42" s="351"/>
    </row>
    <row r="43" spans="1:42" s="324" customFormat="1">
      <c r="A43" s="449">
        <v>3293</v>
      </c>
      <c r="B43" s="454" t="s">
        <v>50</v>
      </c>
      <c r="C43" s="451">
        <f t="shared" si="63"/>
        <v>12000</v>
      </c>
      <c r="D43" s="451"/>
      <c r="E43" s="451"/>
      <c r="F43" s="451"/>
      <c r="G43" s="451"/>
      <c r="H43" s="451"/>
      <c r="I43" s="451">
        <v>12000</v>
      </c>
      <c r="J43" s="451"/>
      <c r="K43" s="351"/>
      <c r="L43" s="351"/>
      <c r="M43" s="351"/>
      <c r="N43" s="351"/>
      <c r="O43" s="351"/>
      <c r="P43" s="351"/>
      <c r="Q43" s="351">
        <f t="shared" si="64"/>
        <v>12000</v>
      </c>
      <c r="R43" s="351"/>
      <c r="S43" s="351"/>
      <c r="T43" s="351"/>
      <c r="U43" s="351"/>
      <c r="V43" s="351"/>
      <c r="W43" s="351">
        <v>12000</v>
      </c>
      <c r="X43" s="351"/>
      <c r="Y43" s="351"/>
      <c r="Z43" s="351"/>
      <c r="AA43" s="351"/>
      <c r="AB43" s="351"/>
      <c r="AC43" s="351"/>
      <c r="AD43" s="351">
        <f t="shared" si="65"/>
        <v>12000</v>
      </c>
      <c r="AE43" s="351"/>
      <c r="AF43" s="351"/>
      <c r="AG43" s="351"/>
      <c r="AH43" s="351"/>
      <c r="AI43" s="351"/>
      <c r="AJ43" s="351">
        <v>12000</v>
      </c>
      <c r="AK43" s="351"/>
      <c r="AL43" s="351"/>
      <c r="AM43" s="351"/>
      <c r="AN43" s="351"/>
      <c r="AO43" s="351"/>
      <c r="AP43" s="351"/>
    </row>
    <row r="44" spans="1:42" s="324" customFormat="1">
      <c r="A44" s="350">
        <v>3294</v>
      </c>
      <c r="B44" s="342" t="s">
        <v>51</v>
      </c>
      <c r="C44" s="451">
        <f t="shared" si="63"/>
        <v>53200</v>
      </c>
      <c r="D44" s="451"/>
      <c r="E44" s="451"/>
      <c r="F44" s="451"/>
      <c r="G44" s="451"/>
      <c r="H44" s="451"/>
      <c r="I44" s="451">
        <v>53200</v>
      </c>
      <c r="J44" s="451"/>
      <c r="K44" s="351"/>
      <c r="L44" s="351"/>
      <c r="M44" s="351"/>
      <c r="N44" s="351"/>
      <c r="O44" s="351"/>
      <c r="P44" s="351"/>
      <c r="Q44" s="351">
        <f t="shared" si="64"/>
        <v>53200</v>
      </c>
      <c r="R44" s="351"/>
      <c r="S44" s="351"/>
      <c r="T44" s="351"/>
      <c r="U44" s="351"/>
      <c r="V44" s="351"/>
      <c r="W44" s="351">
        <v>53200</v>
      </c>
      <c r="X44" s="351"/>
      <c r="Y44" s="351"/>
      <c r="Z44" s="351"/>
      <c r="AA44" s="351"/>
      <c r="AB44" s="351"/>
      <c r="AC44" s="351"/>
      <c r="AD44" s="351">
        <f t="shared" si="65"/>
        <v>53200</v>
      </c>
      <c r="AE44" s="351"/>
      <c r="AF44" s="351"/>
      <c r="AG44" s="351"/>
      <c r="AH44" s="351"/>
      <c r="AI44" s="351"/>
      <c r="AJ44" s="351">
        <v>53200</v>
      </c>
      <c r="AK44" s="351"/>
      <c r="AL44" s="351"/>
      <c r="AM44" s="351"/>
      <c r="AN44" s="351"/>
      <c r="AO44" s="351"/>
      <c r="AP44" s="351"/>
    </row>
    <row r="45" spans="1:42" s="324" customFormat="1">
      <c r="A45" s="350">
        <v>3295</v>
      </c>
      <c r="B45" s="342" t="s">
        <v>52</v>
      </c>
      <c r="C45" s="451">
        <f t="shared" si="63"/>
        <v>17460</v>
      </c>
      <c r="D45" s="451"/>
      <c r="E45" s="451"/>
      <c r="F45" s="451"/>
      <c r="G45" s="451"/>
      <c r="H45" s="451"/>
      <c r="I45" s="451">
        <v>17460</v>
      </c>
      <c r="J45" s="451"/>
      <c r="K45" s="351"/>
      <c r="L45" s="351"/>
      <c r="M45" s="351"/>
      <c r="N45" s="351"/>
      <c r="O45" s="351"/>
      <c r="P45" s="351"/>
      <c r="Q45" s="351">
        <f t="shared" si="64"/>
        <v>17460</v>
      </c>
      <c r="R45" s="351"/>
      <c r="S45" s="351"/>
      <c r="T45" s="351"/>
      <c r="U45" s="351"/>
      <c r="V45" s="351"/>
      <c r="W45" s="351">
        <v>17460</v>
      </c>
      <c r="X45" s="351"/>
      <c r="Y45" s="351"/>
      <c r="Z45" s="351"/>
      <c r="AA45" s="351"/>
      <c r="AB45" s="351"/>
      <c r="AC45" s="351"/>
      <c r="AD45" s="351">
        <f t="shared" si="65"/>
        <v>17460</v>
      </c>
      <c r="AE45" s="351"/>
      <c r="AF45" s="351"/>
      <c r="AG45" s="351"/>
      <c r="AH45" s="351"/>
      <c r="AI45" s="351"/>
      <c r="AJ45" s="351">
        <v>17460</v>
      </c>
      <c r="AK45" s="351"/>
      <c r="AL45" s="351"/>
      <c r="AM45" s="351"/>
      <c r="AN45" s="351"/>
      <c r="AO45" s="351"/>
      <c r="AP45" s="351"/>
    </row>
    <row r="46" spans="1:42" s="324" customFormat="1">
      <c r="A46" s="350">
        <v>3296</v>
      </c>
      <c r="B46" s="388" t="s">
        <v>416</v>
      </c>
      <c r="C46" s="451">
        <f t="shared" ref="C46" si="66">SUM(D46:P46)</f>
        <v>0</v>
      </c>
      <c r="D46" s="451"/>
      <c r="E46" s="451"/>
      <c r="F46" s="451"/>
      <c r="G46" s="451"/>
      <c r="H46" s="451"/>
      <c r="I46" s="451">
        <v>0</v>
      </c>
      <c r="J46" s="451"/>
      <c r="K46" s="351"/>
      <c r="L46" s="351"/>
      <c r="M46" s="351"/>
      <c r="N46" s="351"/>
      <c r="O46" s="351"/>
      <c r="P46" s="351"/>
      <c r="Q46" s="351">
        <f t="shared" si="64"/>
        <v>0</v>
      </c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>
        <f t="shared" si="65"/>
        <v>0</v>
      </c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</row>
    <row r="47" spans="1:42" s="324" customFormat="1" ht="25.5">
      <c r="A47" s="350">
        <v>3299</v>
      </c>
      <c r="B47" s="342" t="s">
        <v>53</v>
      </c>
      <c r="C47" s="451">
        <f t="shared" si="63"/>
        <v>8000</v>
      </c>
      <c r="D47" s="451"/>
      <c r="E47" s="451"/>
      <c r="F47" s="451"/>
      <c r="G47" s="451"/>
      <c r="H47" s="451"/>
      <c r="I47" s="451">
        <v>8000</v>
      </c>
      <c r="J47" s="451"/>
      <c r="K47" s="351"/>
      <c r="L47" s="351"/>
      <c r="M47" s="351"/>
      <c r="N47" s="351"/>
      <c r="O47" s="351"/>
      <c r="P47" s="351"/>
      <c r="Q47" s="351">
        <f t="shared" si="64"/>
        <v>8000</v>
      </c>
      <c r="R47" s="351"/>
      <c r="S47" s="351"/>
      <c r="T47" s="351"/>
      <c r="U47" s="351"/>
      <c r="V47" s="351"/>
      <c r="W47" s="351">
        <v>8000</v>
      </c>
      <c r="X47" s="351"/>
      <c r="Y47" s="351"/>
      <c r="Z47" s="351"/>
      <c r="AA47" s="351"/>
      <c r="AB47" s="351"/>
      <c r="AC47" s="351"/>
      <c r="AD47" s="351">
        <f t="shared" si="65"/>
        <v>8000</v>
      </c>
      <c r="AE47" s="351"/>
      <c r="AF47" s="351"/>
      <c r="AG47" s="351"/>
      <c r="AH47" s="351"/>
      <c r="AI47" s="351"/>
      <c r="AJ47" s="351">
        <v>8000</v>
      </c>
      <c r="AK47" s="351"/>
      <c r="AL47" s="351"/>
      <c r="AM47" s="351"/>
      <c r="AN47" s="351"/>
      <c r="AO47" s="351"/>
      <c r="AP47" s="351"/>
    </row>
    <row r="48" spans="1:42" s="324" customFormat="1">
      <c r="A48" s="341">
        <v>329</v>
      </c>
      <c r="B48" s="352"/>
      <c r="C48" s="452">
        <f>SUM(C41:C47)</f>
        <v>437660</v>
      </c>
      <c r="D48" s="452">
        <f t="shared" ref="D48:N48" si="67">SUM(D41:D47)</f>
        <v>120000</v>
      </c>
      <c r="E48" s="452">
        <f t="shared" ref="E48" si="68">SUM(E41:E47)</f>
        <v>0</v>
      </c>
      <c r="F48" s="452">
        <f t="shared" si="67"/>
        <v>0</v>
      </c>
      <c r="G48" s="452">
        <f t="shared" si="67"/>
        <v>0</v>
      </c>
      <c r="H48" s="452">
        <f t="shared" si="67"/>
        <v>60000</v>
      </c>
      <c r="I48" s="452">
        <f t="shared" si="67"/>
        <v>257660</v>
      </c>
      <c r="J48" s="452">
        <f t="shared" ref="J48" si="69">SUM(J41:J47)</f>
        <v>0</v>
      </c>
      <c r="K48" s="353">
        <f t="shared" si="67"/>
        <v>0</v>
      </c>
      <c r="L48" s="353">
        <f t="shared" si="67"/>
        <v>0</v>
      </c>
      <c r="M48" s="353">
        <f t="shared" si="67"/>
        <v>0</v>
      </c>
      <c r="N48" s="353">
        <f t="shared" si="67"/>
        <v>0</v>
      </c>
      <c r="O48" s="353">
        <f t="shared" ref="O48:P48" si="70">SUM(O41:O47)</f>
        <v>0</v>
      </c>
      <c r="P48" s="353">
        <f t="shared" si="70"/>
        <v>0</v>
      </c>
      <c r="Q48" s="353">
        <f>SUM(Q41:Q47)</f>
        <v>437660</v>
      </c>
      <c r="R48" s="353">
        <f t="shared" ref="R48:AC48" si="71">SUM(R41:R47)</f>
        <v>120000</v>
      </c>
      <c r="S48" s="353">
        <f t="shared" si="71"/>
        <v>0</v>
      </c>
      <c r="T48" s="353">
        <f t="shared" si="71"/>
        <v>0</v>
      </c>
      <c r="U48" s="353">
        <f t="shared" si="71"/>
        <v>0</v>
      </c>
      <c r="V48" s="353">
        <f t="shared" si="71"/>
        <v>0</v>
      </c>
      <c r="W48" s="353">
        <f t="shared" si="71"/>
        <v>257660</v>
      </c>
      <c r="X48" s="353">
        <f t="shared" si="71"/>
        <v>60000</v>
      </c>
      <c r="Y48" s="353">
        <f t="shared" si="71"/>
        <v>0</v>
      </c>
      <c r="Z48" s="353">
        <f t="shared" si="71"/>
        <v>0</v>
      </c>
      <c r="AA48" s="353">
        <f t="shared" si="71"/>
        <v>0</v>
      </c>
      <c r="AB48" s="353">
        <f t="shared" si="71"/>
        <v>0</v>
      </c>
      <c r="AC48" s="353">
        <f t="shared" si="71"/>
        <v>0</v>
      </c>
      <c r="AD48" s="353">
        <f>SUM(AD41:AD47)</f>
        <v>437660</v>
      </c>
      <c r="AE48" s="353">
        <f t="shared" ref="AE48:AP48" si="72">SUM(AE41:AE47)</f>
        <v>120000</v>
      </c>
      <c r="AF48" s="353">
        <f t="shared" ref="AF48" si="73">SUM(AF41:AF47)</f>
        <v>0</v>
      </c>
      <c r="AG48" s="353">
        <f t="shared" si="72"/>
        <v>0</v>
      </c>
      <c r="AH48" s="353">
        <f t="shared" si="72"/>
        <v>0</v>
      </c>
      <c r="AI48" s="353">
        <f t="shared" si="72"/>
        <v>0</v>
      </c>
      <c r="AJ48" s="353">
        <f t="shared" si="72"/>
        <v>257660</v>
      </c>
      <c r="AK48" s="353">
        <f t="shared" si="72"/>
        <v>60000</v>
      </c>
      <c r="AL48" s="353">
        <f t="shared" si="72"/>
        <v>0</v>
      </c>
      <c r="AM48" s="353">
        <f t="shared" si="72"/>
        <v>0</v>
      </c>
      <c r="AN48" s="353">
        <f t="shared" si="72"/>
        <v>0</v>
      </c>
      <c r="AO48" s="353">
        <f t="shared" si="72"/>
        <v>0</v>
      </c>
      <c r="AP48" s="353">
        <f t="shared" si="72"/>
        <v>0</v>
      </c>
    </row>
    <row r="49" spans="1:42" s="324" customFormat="1" ht="25.5">
      <c r="A49" s="350">
        <v>3431</v>
      </c>
      <c r="B49" s="342" t="s">
        <v>54</v>
      </c>
      <c r="C49" s="451">
        <f t="shared" ref="C49:C56" si="74">SUM(D49:P49)</f>
        <v>21950</v>
      </c>
      <c r="D49" s="451"/>
      <c r="E49" s="451"/>
      <c r="F49" s="451"/>
      <c r="G49" s="451"/>
      <c r="H49" s="451"/>
      <c r="I49" s="451">
        <v>21950</v>
      </c>
      <c r="J49" s="451"/>
      <c r="K49" s="351"/>
      <c r="L49" s="351"/>
      <c r="M49" s="351"/>
      <c r="N49" s="351"/>
      <c r="O49" s="351"/>
      <c r="P49" s="351"/>
      <c r="Q49" s="351">
        <f t="shared" ref="Q49:Q54" si="75">SUM(R49:AC49)</f>
        <v>21950</v>
      </c>
      <c r="R49" s="351"/>
      <c r="S49" s="351"/>
      <c r="T49" s="351"/>
      <c r="U49" s="351"/>
      <c r="V49" s="351"/>
      <c r="W49" s="351">
        <v>21950</v>
      </c>
      <c r="X49" s="351"/>
      <c r="Y49" s="351"/>
      <c r="Z49" s="351"/>
      <c r="AA49" s="351"/>
      <c r="AB49" s="351"/>
      <c r="AC49" s="351"/>
      <c r="AD49" s="351">
        <f t="shared" ref="AD49:AD54" si="76">SUM(AE49:AP49)</f>
        <v>21950</v>
      </c>
      <c r="AE49" s="351"/>
      <c r="AF49" s="351"/>
      <c r="AG49" s="351"/>
      <c r="AH49" s="351"/>
      <c r="AI49" s="351"/>
      <c r="AJ49" s="351">
        <v>21950</v>
      </c>
      <c r="AK49" s="351"/>
      <c r="AL49" s="351"/>
      <c r="AM49" s="351"/>
      <c r="AN49" s="351"/>
      <c r="AO49" s="351"/>
      <c r="AP49" s="351"/>
    </row>
    <row r="50" spans="1:42" s="324" customFormat="1">
      <c r="A50" s="350">
        <v>3432</v>
      </c>
      <c r="B50" s="342" t="s">
        <v>396</v>
      </c>
      <c r="C50" s="451">
        <f t="shared" si="74"/>
        <v>3650</v>
      </c>
      <c r="D50" s="451"/>
      <c r="E50" s="451"/>
      <c r="F50" s="451"/>
      <c r="G50" s="451"/>
      <c r="H50" s="451"/>
      <c r="I50" s="451">
        <v>3650</v>
      </c>
      <c r="J50" s="451"/>
      <c r="K50" s="351"/>
      <c r="L50" s="351"/>
      <c r="M50" s="351"/>
      <c r="N50" s="351"/>
      <c r="O50" s="351"/>
      <c r="P50" s="351"/>
      <c r="Q50" s="351">
        <f t="shared" si="75"/>
        <v>3650</v>
      </c>
      <c r="R50" s="351"/>
      <c r="S50" s="351"/>
      <c r="T50" s="351"/>
      <c r="U50" s="351"/>
      <c r="V50" s="351"/>
      <c r="W50" s="351">
        <v>3650</v>
      </c>
      <c r="X50" s="351"/>
      <c r="Y50" s="351"/>
      <c r="Z50" s="351"/>
      <c r="AA50" s="351"/>
      <c r="AB50" s="351"/>
      <c r="AC50" s="351"/>
      <c r="AD50" s="351">
        <f t="shared" si="76"/>
        <v>3650</v>
      </c>
      <c r="AE50" s="351"/>
      <c r="AF50" s="351"/>
      <c r="AG50" s="351"/>
      <c r="AH50" s="351"/>
      <c r="AI50" s="351"/>
      <c r="AJ50" s="351">
        <v>3650</v>
      </c>
      <c r="AK50" s="351"/>
      <c r="AL50" s="351"/>
      <c r="AM50" s="351"/>
      <c r="AN50" s="351"/>
      <c r="AO50" s="351"/>
      <c r="AP50" s="351"/>
    </row>
    <row r="51" spans="1:42" s="324" customFormat="1">
      <c r="A51" s="350">
        <v>3433</v>
      </c>
      <c r="B51" s="388" t="s">
        <v>275</v>
      </c>
      <c r="C51" s="351">
        <f t="shared" si="74"/>
        <v>400</v>
      </c>
      <c r="D51" s="351"/>
      <c r="E51" s="351"/>
      <c r="F51" s="351"/>
      <c r="G51" s="351"/>
      <c r="H51" s="351"/>
      <c r="I51" s="451">
        <v>400</v>
      </c>
      <c r="J51" s="351"/>
      <c r="K51" s="351"/>
      <c r="L51" s="351"/>
      <c r="M51" s="351"/>
      <c r="N51" s="351"/>
      <c r="O51" s="351"/>
      <c r="P51" s="351"/>
      <c r="Q51" s="351">
        <f t="shared" si="75"/>
        <v>400</v>
      </c>
      <c r="R51" s="351"/>
      <c r="S51" s="351"/>
      <c r="T51" s="351"/>
      <c r="U51" s="351"/>
      <c r="V51" s="351"/>
      <c r="W51" s="351">
        <v>400</v>
      </c>
      <c r="X51" s="351"/>
      <c r="Y51" s="351"/>
      <c r="Z51" s="351"/>
      <c r="AA51" s="351"/>
      <c r="AB51" s="351"/>
      <c r="AC51" s="351"/>
      <c r="AD51" s="351">
        <f t="shared" si="76"/>
        <v>400</v>
      </c>
      <c r="AE51" s="351"/>
      <c r="AF51" s="351"/>
      <c r="AG51" s="351"/>
      <c r="AH51" s="351"/>
      <c r="AI51" s="351"/>
      <c r="AJ51" s="351">
        <v>400</v>
      </c>
      <c r="AK51" s="351"/>
      <c r="AL51" s="351"/>
      <c r="AM51" s="351"/>
      <c r="AN51" s="351"/>
      <c r="AO51" s="351"/>
      <c r="AP51" s="351"/>
    </row>
    <row r="52" spans="1:42" s="324" customFormat="1">
      <c r="A52" s="341">
        <v>343</v>
      </c>
      <c r="B52" s="352"/>
      <c r="C52" s="353">
        <f t="shared" si="74"/>
        <v>26000</v>
      </c>
      <c r="D52" s="353">
        <f t="shared" ref="D52:N52" si="77">SUM(D45:D47)</f>
        <v>0</v>
      </c>
      <c r="E52" s="353">
        <f t="shared" ref="E52" si="78">SUM(E45:E47)</f>
        <v>0</v>
      </c>
      <c r="F52" s="353">
        <f t="shared" si="77"/>
        <v>0</v>
      </c>
      <c r="G52" s="353">
        <f t="shared" si="77"/>
        <v>0</v>
      </c>
      <c r="H52" s="353">
        <f t="shared" si="77"/>
        <v>0</v>
      </c>
      <c r="I52" s="452">
        <f>SUM(I49:I51)</f>
        <v>26000</v>
      </c>
      <c r="J52" s="353">
        <f>SUM(J49:J51)</f>
        <v>0</v>
      </c>
      <c r="K52" s="353">
        <f t="shared" si="77"/>
        <v>0</v>
      </c>
      <c r="L52" s="353">
        <f t="shared" si="77"/>
        <v>0</v>
      </c>
      <c r="M52" s="353">
        <f t="shared" si="77"/>
        <v>0</v>
      </c>
      <c r="N52" s="353">
        <f t="shared" si="77"/>
        <v>0</v>
      </c>
      <c r="O52" s="353">
        <f t="shared" ref="O52:P52" si="79">SUM(O45:O47)</f>
        <v>0</v>
      </c>
      <c r="P52" s="353">
        <f t="shared" si="79"/>
        <v>0</v>
      </c>
      <c r="Q52" s="353">
        <f t="shared" si="75"/>
        <v>26000</v>
      </c>
      <c r="R52" s="353">
        <f t="shared" ref="R52:V52" si="80">SUM(R45:R47)</f>
        <v>0</v>
      </c>
      <c r="S52" s="353">
        <f t="shared" si="80"/>
        <v>0</v>
      </c>
      <c r="T52" s="353">
        <f t="shared" si="80"/>
        <v>0</v>
      </c>
      <c r="U52" s="353">
        <f t="shared" si="80"/>
        <v>0</v>
      </c>
      <c r="V52" s="353">
        <f t="shared" si="80"/>
        <v>0</v>
      </c>
      <c r="W52" s="353">
        <f>SUM(W49:W51)</f>
        <v>26000</v>
      </c>
      <c r="X52" s="353">
        <f>SUM(X49:X51)</f>
        <v>0</v>
      </c>
      <c r="Y52" s="353">
        <f t="shared" ref="Y52:AC52" si="81">SUM(Y45:Y47)</f>
        <v>0</v>
      </c>
      <c r="Z52" s="353">
        <f t="shared" si="81"/>
        <v>0</v>
      </c>
      <c r="AA52" s="353">
        <f t="shared" si="81"/>
        <v>0</v>
      </c>
      <c r="AB52" s="353">
        <f t="shared" si="81"/>
        <v>0</v>
      </c>
      <c r="AC52" s="353">
        <f t="shared" si="81"/>
        <v>0</v>
      </c>
      <c r="AD52" s="353">
        <f t="shared" si="76"/>
        <v>26000</v>
      </c>
      <c r="AE52" s="353">
        <f t="shared" ref="AE52:AI52" si="82">SUM(AE45:AE47)</f>
        <v>0</v>
      </c>
      <c r="AF52" s="353">
        <f t="shared" ref="AF52" si="83">SUM(AF45:AF47)</f>
        <v>0</v>
      </c>
      <c r="AG52" s="353">
        <f t="shared" si="82"/>
        <v>0</v>
      </c>
      <c r="AH52" s="353">
        <f t="shared" si="82"/>
        <v>0</v>
      </c>
      <c r="AI52" s="353">
        <f t="shared" si="82"/>
        <v>0</v>
      </c>
      <c r="AJ52" s="353">
        <f>SUM(AJ49:AJ51)</f>
        <v>26000</v>
      </c>
      <c r="AK52" s="353">
        <f t="shared" ref="AK52:AP52" si="84">SUM(AK45:AK47)</f>
        <v>0</v>
      </c>
      <c r="AL52" s="353">
        <f t="shared" si="84"/>
        <v>0</v>
      </c>
      <c r="AM52" s="353">
        <f t="shared" si="84"/>
        <v>0</v>
      </c>
      <c r="AN52" s="353">
        <f t="shared" si="84"/>
        <v>0</v>
      </c>
      <c r="AO52" s="353">
        <f t="shared" si="84"/>
        <v>0</v>
      </c>
      <c r="AP52" s="353">
        <f t="shared" si="84"/>
        <v>0</v>
      </c>
    </row>
    <row r="53" spans="1:42" s="324" customFormat="1">
      <c r="A53" s="350">
        <v>3831</v>
      </c>
      <c r="B53" s="342" t="s">
        <v>390</v>
      </c>
      <c r="C53" s="351">
        <f t="shared" si="74"/>
        <v>0</v>
      </c>
      <c r="D53" s="351"/>
      <c r="E53" s="351"/>
      <c r="F53" s="351"/>
      <c r="G53" s="351"/>
      <c r="H53" s="351"/>
      <c r="I53" s="476">
        <v>0</v>
      </c>
      <c r="J53" s="351"/>
      <c r="K53" s="351"/>
      <c r="L53" s="351"/>
      <c r="M53" s="351"/>
      <c r="N53" s="451"/>
      <c r="O53" s="351"/>
      <c r="P53" s="351"/>
      <c r="Q53" s="351">
        <f t="shared" si="75"/>
        <v>0</v>
      </c>
      <c r="R53" s="351"/>
      <c r="S53" s="351"/>
      <c r="T53" s="351"/>
      <c r="U53" s="351"/>
      <c r="V53" s="351"/>
      <c r="W53" s="351">
        <v>0</v>
      </c>
      <c r="X53" s="351"/>
      <c r="Y53" s="351"/>
      <c r="Z53" s="351"/>
      <c r="AA53" s="351"/>
      <c r="AB53" s="351"/>
      <c r="AC53" s="351"/>
      <c r="AD53" s="351">
        <f t="shared" si="76"/>
        <v>0</v>
      </c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</row>
    <row r="54" spans="1:42" s="324" customFormat="1">
      <c r="A54" s="341">
        <v>383</v>
      </c>
      <c r="B54" s="352"/>
      <c r="C54" s="353">
        <f t="shared" ref="C54" si="85">SUM(D54:P54)</f>
        <v>0</v>
      </c>
      <c r="D54" s="353">
        <f t="shared" ref="D54:G54" si="86">SUM(D53)</f>
        <v>0</v>
      </c>
      <c r="E54" s="353">
        <f t="shared" si="86"/>
        <v>0</v>
      </c>
      <c r="F54" s="353">
        <f t="shared" si="86"/>
        <v>0</v>
      </c>
      <c r="G54" s="353">
        <f t="shared" si="86"/>
        <v>0</v>
      </c>
      <c r="H54" s="353">
        <f>SUM(H53)</f>
        <v>0</v>
      </c>
      <c r="I54" s="353">
        <f>SUM(I53)</f>
        <v>0</v>
      </c>
      <c r="J54" s="353">
        <f t="shared" ref="J54:P54" si="87">SUM(J53)</f>
        <v>0</v>
      </c>
      <c r="K54" s="353">
        <f t="shared" si="87"/>
        <v>0</v>
      </c>
      <c r="L54" s="353">
        <f t="shared" si="87"/>
        <v>0</v>
      </c>
      <c r="M54" s="353">
        <f t="shared" si="87"/>
        <v>0</v>
      </c>
      <c r="N54" s="353">
        <f t="shared" si="87"/>
        <v>0</v>
      </c>
      <c r="O54" s="353">
        <f t="shared" si="87"/>
        <v>0</v>
      </c>
      <c r="P54" s="353">
        <f t="shared" si="87"/>
        <v>0</v>
      </c>
      <c r="Q54" s="353">
        <f t="shared" si="75"/>
        <v>0</v>
      </c>
      <c r="R54" s="353">
        <f>SUM(R50)</f>
        <v>0</v>
      </c>
      <c r="S54" s="353"/>
      <c r="T54" s="353">
        <f>SUM(T46:T48)</f>
        <v>0</v>
      </c>
      <c r="U54" s="353">
        <f>SUM(U46:U48)</f>
        <v>0</v>
      </c>
      <c r="V54" s="353">
        <f>SUM(V53)</f>
        <v>0</v>
      </c>
      <c r="W54" s="353">
        <f>SUM(W53)</f>
        <v>0</v>
      </c>
      <c r="X54" s="353">
        <f>SUM(X53)</f>
        <v>0</v>
      </c>
      <c r="Y54" s="353">
        <f t="shared" ref="Y54:AC54" si="88">SUM(Y46:Y48)</f>
        <v>0</v>
      </c>
      <c r="Z54" s="353">
        <f t="shared" si="88"/>
        <v>0</v>
      </c>
      <c r="AA54" s="353">
        <f t="shared" si="88"/>
        <v>0</v>
      </c>
      <c r="AB54" s="353">
        <f t="shared" si="88"/>
        <v>0</v>
      </c>
      <c r="AC54" s="353">
        <f t="shared" si="88"/>
        <v>0</v>
      </c>
      <c r="AD54" s="353">
        <f t="shared" si="76"/>
        <v>0</v>
      </c>
      <c r="AE54" s="353">
        <f>SUM(AE50)</f>
        <v>0</v>
      </c>
      <c r="AF54" s="353">
        <f>SUM(AF50)</f>
        <v>0</v>
      </c>
      <c r="AG54" s="353">
        <f>SUM(AG46:AG48)</f>
        <v>0</v>
      </c>
      <c r="AH54" s="353">
        <f>SUM(AH46:AH48)</f>
        <v>0</v>
      </c>
      <c r="AI54" s="353">
        <f>SUM(AI46:AI48)</f>
        <v>0</v>
      </c>
      <c r="AJ54" s="353">
        <f>SUM(AJ53)</f>
        <v>0</v>
      </c>
      <c r="AK54" s="353">
        <f>SUM(AK53)</f>
        <v>0</v>
      </c>
      <c r="AL54" s="353">
        <f t="shared" ref="AL54:AP54" si="89">SUM(AL53)</f>
        <v>0</v>
      </c>
      <c r="AM54" s="353">
        <f t="shared" si="89"/>
        <v>0</v>
      </c>
      <c r="AN54" s="353">
        <f t="shared" si="89"/>
        <v>0</v>
      </c>
      <c r="AO54" s="353">
        <f t="shared" si="89"/>
        <v>0</v>
      </c>
      <c r="AP54" s="353">
        <f t="shared" si="89"/>
        <v>0</v>
      </c>
    </row>
    <row r="55" spans="1:42" s="324" customFormat="1">
      <c r="A55" s="449">
        <v>4123</v>
      </c>
      <c r="B55" s="454" t="s">
        <v>76</v>
      </c>
      <c r="C55" s="351">
        <f t="shared" si="74"/>
        <v>0</v>
      </c>
      <c r="D55" s="351"/>
      <c r="E55" s="351"/>
      <c r="F55" s="351"/>
      <c r="G55" s="351"/>
      <c r="H55" s="351"/>
      <c r="I55" s="451"/>
      <c r="J55" s="351"/>
      <c r="K55" s="351"/>
      <c r="L55" s="351"/>
      <c r="M55" s="351"/>
      <c r="N55" s="4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</row>
    <row r="56" spans="1:42" s="324" customFormat="1">
      <c r="A56" s="341">
        <v>412</v>
      </c>
      <c r="B56" s="352"/>
      <c r="C56" s="353">
        <f t="shared" si="74"/>
        <v>0</v>
      </c>
      <c r="D56" s="353">
        <f>SUM(D53)</f>
        <v>0</v>
      </c>
      <c r="E56" s="353">
        <f>SUM(E53)</f>
        <v>0</v>
      </c>
      <c r="F56" s="353">
        <f>SUM(F49:F51)</f>
        <v>0</v>
      </c>
      <c r="G56" s="353">
        <f>SUM(G49:G51)</f>
        <v>0</v>
      </c>
      <c r="H56" s="353">
        <f t="shared" ref="H56:M56" si="90">SUM(H55)</f>
        <v>0</v>
      </c>
      <c r="I56" s="353">
        <f t="shared" si="90"/>
        <v>0</v>
      </c>
      <c r="J56" s="353">
        <f t="shared" si="90"/>
        <v>0</v>
      </c>
      <c r="K56" s="353">
        <f t="shared" si="90"/>
        <v>0</v>
      </c>
      <c r="L56" s="353">
        <f t="shared" si="90"/>
        <v>0</v>
      </c>
      <c r="M56" s="353">
        <f t="shared" si="90"/>
        <v>0</v>
      </c>
      <c r="N56" s="353">
        <f>SUM(N55)</f>
        <v>0</v>
      </c>
      <c r="O56" s="353">
        <f>SUM(O49:O51)</f>
        <v>0</v>
      </c>
      <c r="P56" s="353">
        <f>SUM(P55)</f>
        <v>0</v>
      </c>
      <c r="Q56" s="353">
        <f>SUM(R56:AC56)</f>
        <v>0</v>
      </c>
      <c r="R56" s="353">
        <f>SUM(R53)</f>
        <v>0</v>
      </c>
      <c r="S56" s="353"/>
      <c r="T56" s="353">
        <f>SUM(T49:T51)</f>
        <v>0</v>
      </c>
      <c r="U56" s="353">
        <f>SUM(U49:U51)</f>
        <v>0</v>
      </c>
      <c r="V56" s="353">
        <f>SUM(V49:V51)</f>
        <v>0</v>
      </c>
      <c r="W56" s="353">
        <f>SUM(W53)</f>
        <v>0</v>
      </c>
      <c r="X56" s="353">
        <f t="shared" ref="X56:AC56" si="91">SUM(X49:X51)</f>
        <v>0</v>
      </c>
      <c r="Y56" s="353">
        <f t="shared" si="91"/>
        <v>0</v>
      </c>
      <c r="Z56" s="353">
        <f t="shared" si="91"/>
        <v>0</v>
      </c>
      <c r="AA56" s="353">
        <f t="shared" si="91"/>
        <v>0</v>
      </c>
      <c r="AB56" s="353">
        <f t="shared" si="91"/>
        <v>0</v>
      </c>
      <c r="AC56" s="353">
        <f t="shared" si="91"/>
        <v>0</v>
      </c>
      <c r="AD56" s="353">
        <f>SUM(AE56:AP56)</f>
        <v>0</v>
      </c>
      <c r="AE56" s="353">
        <f>SUM(AE53)</f>
        <v>0</v>
      </c>
      <c r="AF56" s="353">
        <f>SUM(AF53)</f>
        <v>0</v>
      </c>
      <c r="AG56" s="353">
        <f>SUM(AG49:AG51)</f>
        <v>0</v>
      </c>
      <c r="AH56" s="353">
        <f>SUM(AH49:AH51)</f>
        <v>0</v>
      </c>
      <c r="AI56" s="353">
        <f>SUM(AI49:AI51)</f>
        <v>0</v>
      </c>
      <c r="AJ56" s="353">
        <f>SUM(AJ53)</f>
        <v>0</v>
      </c>
      <c r="AK56" s="353">
        <f t="shared" ref="AK56:AP56" si="92">SUM(AK49:AK51)</f>
        <v>0</v>
      </c>
      <c r="AL56" s="353">
        <f t="shared" si="92"/>
        <v>0</v>
      </c>
      <c r="AM56" s="353">
        <f t="shared" si="92"/>
        <v>0</v>
      </c>
      <c r="AN56" s="353">
        <f t="shared" si="92"/>
        <v>0</v>
      </c>
      <c r="AO56" s="353">
        <f t="shared" si="92"/>
        <v>0</v>
      </c>
      <c r="AP56" s="353">
        <f t="shared" si="92"/>
        <v>0</v>
      </c>
    </row>
    <row r="57" spans="1:42" ht="25.5">
      <c r="A57" s="347" t="s">
        <v>21</v>
      </c>
      <c r="B57" s="348" t="s">
        <v>56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</row>
    <row r="58" spans="1:42">
      <c r="A58" s="350">
        <v>3111</v>
      </c>
      <c r="B58" s="342" t="s">
        <v>23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</row>
    <row r="59" spans="1:42">
      <c r="A59" s="350">
        <v>3121</v>
      </c>
      <c r="B59" s="342" t="s">
        <v>24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</row>
    <row r="60" spans="1:42" ht="25.5">
      <c r="A60" s="350">
        <v>3131</v>
      </c>
      <c r="B60" s="342" t="s">
        <v>25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</row>
    <row r="61" spans="1:42" ht="25.5">
      <c r="A61" s="350">
        <v>3132</v>
      </c>
      <c r="B61" s="342" t="s">
        <v>26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 ht="25.5">
      <c r="A62" s="350">
        <v>3133</v>
      </c>
      <c r="B62" s="342" t="s">
        <v>27</v>
      </c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350">
        <v>3211</v>
      </c>
      <c r="B63" s="342" t="s">
        <v>28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</row>
    <row r="64" spans="1:42" ht="25.5">
      <c r="A64" s="350">
        <v>3212</v>
      </c>
      <c r="B64" s="342" t="s">
        <v>29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</row>
    <row r="65" spans="1:42">
      <c r="A65" s="350">
        <v>3213</v>
      </c>
      <c r="B65" s="342" t="s">
        <v>30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</row>
    <row r="66" spans="1:42" ht="25.5">
      <c r="A66" s="350">
        <v>3214</v>
      </c>
      <c r="B66" s="342" t="s">
        <v>31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</row>
    <row r="67" spans="1:42" ht="25.5">
      <c r="A67" s="350">
        <v>3221</v>
      </c>
      <c r="B67" s="342" t="s">
        <v>32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</row>
    <row r="68" spans="1:42">
      <c r="A68" s="350">
        <v>3222</v>
      </c>
      <c r="B68" s="342" t="s">
        <v>33</v>
      </c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</row>
    <row r="69" spans="1:42">
      <c r="A69" s="350">
        <v>3223</v>
      </c>
      <c r="B69" s="342" t="s">
        <v>34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</row>
    <row r="70" spans="1:42" ht="25.5">
      <c r="A70" s="350">
        <v>3224</v>
      </c>
      <c r="B70" s="342" t="s">
        <v>35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</row>
    <row r="71" spans="1:42">
      <c r="A71" s="350">
        <v>3225</v>
      </c>
      <c r="B71" s="342" t="s">
        <v>36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</row>
    <row r="72" spans="1:42" ht="25.5">
      <c r="A72" s="350">
        <v>3227</v>
      </c>
      <c r="B72" s="342" t="s">
        <v>37</v>
      </c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</row>
    <row r="73" spans="1:42">
      <c r="A73" s="350">
        <v>3231</v>
      </c>
      <c r="B73" s="342" t="s">
        <v>38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</row>
    <row r="74" spans="1:42" ht="25.5">
      <c r="A74" s="350">
        <v>3232</v>
      </c>
      <c r="B74" s="342" t="s">
        <v>39</v>
      </c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</row>
    <row r="75" spans="1:42">
      <c r="A75" s="350">
        <v>3233</v>
      </c>
      <c r="B75" s="342" t="s">
        <v>40</v>
      </c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</row>
    <row r="76" spans="1:42">
      <c r="A76" s="350">
        <v>3234</v>
      </c>
      <c r="B76" s="342" t="s">
        <v>41</v>
      </c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</row>
    <row r="77" spans="1:42">
      <c r="A77" s="350">
        <v>3235</v>
      </c>
      <c r="B77" s="342" t="s">
        <v>42</v>
      </c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</row>
    <row r="78" spans="1:42">
      <c r="A78" s="350">
        <v>3236</v>
      </c>
      <c r="B78" s="342" t="s">
        <v>43</v>
      </c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</row>
    <row r="79" spans="1:42">
      <c r="A79" s="350">
        <v>3237</v>
      </c>
      <c r="B79" s="342" t="s">
        <v>44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</row>
    <row r="80" spans="1:42">
      <c r="A80" s="350">
        <v>3238</v>
      </c>
      <c r="B80" s="342" t="s">
        <v>45</v>
      </c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</row>
    <row r="81" spans="1:42">
      <c r="A81" s="350">
        <v>3239</v>
      </c>
      <c r="B81" s="342" t="s">
        <v>46</v>
      </c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</row>
    <row r="82" spans="1:42">
      <c r="A82" s="350">
        <v>3291</v>
      </c>
      <c r="B82" s="342" t="s">
        <v>48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</row>
    <row r="83" spans="1:42">
      <c r="A83" s="350">
        <v>3292</v>
      </c>
      <c r="B83" s="342" t="s">
        <v>49</v>
      </c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</row>
    <row r="84" spans="1:42">
      <c r="A84" s="350">
        <v>3293</v>
      </c>
      <c r="B84" s="342" t="s">
        <v>50</v>
      </c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1:42">
      <c r="A85" s="350">
        <v>3294</v>
      </c>
      <c r="B85" s="342" t="s">
        <v>51</v>
      </c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1:42">
      <c r="A86" s="350">
        <v>3295</v>
      </c>
      <c r="B86" s="342" t="s">
        <v>52</v>
      </c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1:42" ht="25.5">
      <c r="A87" s="350">
        <v>3299</v>
      </c>
      <c r="B87" s="342" t="s">
        <v>53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1:42" ht="25.5">
      <c r="A88" s="350">
        <v>3431</v>
      </c>
      <c r="B88" s="342" t="s">
        <v>54</v>
      </c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1:42" ht="25.5">
      <c r="A89" s="350">
        <v>3434</v>
      </c>
      <c r="B89" s="342" t="s">
        <v>55</v>
      </c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1:42" s="331" customFormat="1">
      <c r="A90" s="347" t="s">
        <v>21</v>
      </c>
      <c r="B90" s="389" t="s">
        <v>57</v>
      </c>
      <c r="C90" s="349">
        <f>C92+C94+C98+C103+C106+C108</f>
        <v>831119</v>
      </c>
      <c r="D90" s="349">
        <f>D92+D94+D98+D103+D106+D108</f>
        <v>500000</v>
      </c>
      <c r="E90" s="349"/>
      <c r="F90" s="349">
        <f t="shared" ref="F90:N90" si="93">F92+F94+F108</f>
        <v>0</v>
      </c>
      <c r="G90" s="349">
        <f t="shared" si="93"/>
        <v>0</v>
      </c>
      <c r="H90" s="349">
        <f t="shared" si="93"/>
        <v>0</v>
      </c>
      <c r="I90" s="349">
        <f>I92+I94+I98+I103+I106+I108</f>
        <v>331119</v>
      </c>
      <c r="J90" s="349">
        <f>J92+J94+J98+J103+J108</f>
        <v>0</v>
      </c>
      <c r="K90" s="349">
        <f t="shared" si="93"/>
        <v>0</v>
      </c>
      <c r="L90" s="349">
        <f t="shared" si="93"/>
        <v>0</v>
      </c>
      <c r="M90" s="349">
        <f t="shared" si="93"/>
        <v>0</v>
      </c>
      <c r="N90" s="349">
        <f t="shared" si="93"/>
        <v>0</v>
      </c>
      <c r="O90" s="349">
        <f t="shared" ref="O90" si="94">O92+O94+O108</f>
        <v>0</v>
      </c>
      <c r="P90" s="349">
        <f t="shared" ref="P90" si="95">P92+P94+P98+P103+P108</f>
        <v>0</v>
      </c>
      <c r="Q90" s="349">
        <f>Q92+Q94+Q98+Q103+Q108</f>
        <v>831119</v>
      </c>
      <c r="R90" s="349">
        <f>R92+R94+R98+R103+R108</f>
        <v>500000</v>
      </c>
      <c r="S90" s="349"/>
      <c r="T90" s="349">
        <f t="shared" ref="T90:V90" si="96">T92+T94+T108</f>
        <v>0</v>
      </c>
      <c r="U90" s="349">
        <f t="shared" si="96"/>
        <v>0</v>
      </c>
      <c r="V90" s="349">
        <f t="shared" si="96"/>
        <v>0</v>
      </c>
      <c r="W90" s="349">
        <f>W92+W94+W98+W103+W108</f>
        <v>331119</v>
      </c>
      <c r="X90" s="349">
        <f t="shared" ref="X90:AB90" si="97">X92+X94+X108</f>
        <v>0</v>
      </c>
      <c r="Y90" s="349">
        <f t="shared" si="97"/>
        <v>0</v>
      </c>
      <c r="Z90" s="349">
        <f t="shared" si="97"/>
        <v>0</v>
      </c>
      <c r="AA90" s="349">
        <f t="shared" si="97"/>
        <v>0</v>
      </c>
      <c r="AB90" s="349">
        <f t="shared" si="97"/>
        <v>0</v>
      </c>
      <c r="AC90" s="349">
        <f t="shared" ref="AC90" si="98">AC92+AC94+AC98+AC103+AC108</f>
        <v>0</v>
      </c>
      <c r="AD90" s="349">
        <f>AD92+AD94+AD98+AD103+AD106+AD108</f>
        <v>831119</v>
      </c>
      <c r="AE90" s="349">
        <f>AE92+AE94+AE98+AE103+AE106+AE108</f>
        <v>500000</v>
      </c>
      <c r="AF90" s="349"/>
      <c r="AG90" s="349">
        <f t="shared" ref="AG90:AI90" si="99">AG92+AG94+AG108</f>
        <v>0</v>
      </c>
      <c r="AH90" s="349">
        <f t="shared" si="99"/>
        <v>0</v>
      </c>
      <c r="AI90" s="349">
        <f t="shared" si="99"/>
        <v>0</v>
      </c>
      <c r="AJ90" s="349">
        <f>AJ92+AJ94+AJ98+AJ103+AJ108</f>
        <v>331119</v>
      </c>
      <c r="AK90" s="349">
        <f t="shared" ref="AK90:AO90" si="100">AK92+AK94+AK108</f>
        <v>0</v>
      </c>
      <c r="AL90" s="349">
        <f t="shared" si="100"/>
        <v>0</v>
      </c>
      <c r="AM90" s="349">
        <f t="shared" si="100"/>
        <v>0</v>
      </c>
      <c r="AN90" s="349">
        <f t="shared" si="100"/>
        <v>0</v>
      </c>
      <c r="AO90" s="349">
        <f t="shared" si="100"/>
        <v>0</v>
      </c>
      <c r="AP90" s="349">
        <f t="shared" ref="AP90" si="101">AP92+AP94+AP98+AP103+AP108</f>
        <v>0</v>
      </c>
    </row>
    <row r="91" spans="1:42">
      <c r="A91" s="350">
        <v>3111</v>
      </c>
      <c r="B91" s="342" t="s">
        <v>23</v>
      </c>
      <c r="C91" s="451">
        <f>SUM(D91:P91)</f>
        <v>642318</v>
      </c>
      <c r="D91" s="351">
        <v>425103</v>
      </c>
      <c r="E91" s="351"/>
      <c r="F91" s="351"/>
      <c r="G91" s="351"/>
      <c r="H91" s="351"/>
      <c r="I91" s="351">
        <v>217215</v>
      </c>
      <c r="J91" s="351"/>
      <c r="K91" s="351"/>
      <c r="L91" s="351"/>
      <c r="M91" s="351"/>
      <c r="N91" s="351"/>
      <c r="O91" s="351"/>
      <c r="P91" s="351"/>
      <c r="Q91" s="351">
        <f>SUM(R91:AC91)</f>
        <v>642318</v>
      </c>
      <c r="R91" s="351">
        <v>425103</v>
      </c>
      <c r="S91" s="351"/>
      <c r="T91" s="351"/>
      <c r="U91" s="351"/>
      <c r="V91" s="351"/>
      <c r="W91" s="351">
        <v>217215</v>
      </c>
      <c r="X91" s="351"/>
      <c r="Y91" s="351"/>
      <c r="Z91" s="351"/>
      <c r="AA91" s="351"/>
      <c r="AB91" s="351"/>
      <c r="AC91" s="351"/>
      <c r="AD91" s="351">
        <f>SUM(AE91:AP91)</f>
        <v>642318</v>
      </c>
      <c r="AE91" s="351">
        <v>425103</v>
      </c>
      <c r="AF91" s="351"/>
      <c r="AG91" s="351"/>
      <c r="AH91" s="351"/>
      <c r="AI91" s="351"/>
      <c r="AJ91" s="351">
        <v>217215</v>
      </c>
      <c r="AK91" s="351"/>
      <c r="AL91" s="351"/>
      <c r="AM91" s="351"/>
      <c r="AN91" s="351"/>
      <c r="AO91" s="351"/>
      <c r="AP91" s="351"/>
    </row>
    <row r="92" spans="1:42">
      <c r="A92" s="341">
        <v>311</v>
      </c>
      <c r="B92" s="352"/>
      <c r="C92" s="353">
        <f>SUM(C91)</f>
        <v>642318</v>
      </c>
      <c r="D92" s="353">
        <f t="shared" ref="D92:N92" si="102">SUM(D91)</f>
        <v>425103</v>
      </c>
      <c r="E92" s="353"/>
      <c r="F92" s="353">
        <f t="shared" si="102"/>
        <v>0</v>
      </c>
      <c r="G92" s="353">
        <f t="shared" si="102"/>
        <v>0</v>
      </c>
      <c r="H92" s="353">
        <f t="shared" si="102"/>
        <v>0</v>
      </c>
      <c r="I92" s="353">
        <f t="shared" si="102"/>
        <v>217215</v>
      </c>
      <c r="J92" s="353">
        <f t="shared" ref="J92" si="103">SUM(J91)</f>
        <v>0</v>
      </c>
      <c r="K92" s="353">
        <f t="shared" si="102"/>
        <v>0</v>
      </c>
      <c r="L92" s="353">
        <f t="shared" si="102"/>
        <v>0</v>
      </c>
      <c r="M92" s="353">
        <f t="shared" si="102"/>
        <v>0</v>
      </c>
      <c r="N92" s="353">
        <f t="shared" si="102"/>
        <v>0</v>
      </c>
      <c r="O92" s="353">
        <f t="shared" ref="O92:P92" si="104">SUM(O91)</f>
        <v>0</v>
      </c>
      <c r="P92" s="353">
        <f t="shared" si="104"/>
        <v>0</v>
      </c>
      <c r="Q92" s="353">
        <f>SUM(Q91)</f>
        <v>642318</v>
      </c>
      <c r="R92" s="353">
        <f t="shared" ref="R92" si="105">SUM(R91)</f>
        <v>425103</v>
      </c>
      <c r="S92" s="353"/>
      <c r="T92" s="353">
        <f t="shared" ref="T92:W92" si="106">SUM(T91)</f>
        <v>0</v>
      </c>
      <c r="U92" s="353">
        <f t="shared" si="106"/>
        <v>0</v>
      </c>
      <c r="V92" s="353">
        <f t="shared" si="106"/>
        <v>0</v>
      </c>
      <c r="W92" s="353">
        <f t="shared" si="106"/>
        <v>217215</v>
      </c>
      <c r="X92" s="353">
        <f t="shared" ref="X92:AC92" si="107">SUM(X91)</f>
        <v>0</v>
      </c>
      <c r="Y92" s="353">
        <f t="shared" si="107"/>
        <v>0</v>
      </c>
      <c r="Z92" s="353">
        <f t="shared" si="107"/>
        <v>0</v>
      </c>
      <c r="AA92" s="353">
        <f t="shared" si="107"/>
        <v>0</v>
      </c>
      <c r="AB92" s="353">
        <f t="shared" si="107"/>
        <v>0</v>
      </c>
      <c r="AC92" s="353">
        <f t="shared" si="107"/>
        <v>0</v>
      </c>
      <c r="AD92" s="353">
        <f>SUM(AD91)</f>
        <v>642318</v>
      </c>
      <c r="AE92" s="353">
        <f t="shared" ref="AE92:AJ92" si="108">SUM(AE91)</f>
        <v>425103</v>
      </c>
      <c r="AF92" s="353"/>
      <c r="AG92" s="353">
        <f t="shared" si="108"/>
        <v>0</v>
      </c>
      <c r="AH92" s="353">
        <f t="shared" si="108"/>
        <v>0</v>
      </c>
      <c r="AI92" s="353">
        <f t="shared" si="108"/>
        <v>0</v>
      </c>
      <c r="AJ92" s="353">
        <f t="shared" si="108"/>
        <v>217215</v>
      </c>
      <c r="AK92" s="353">
        <f t="shared" ref="AK92:AP92" si="109">SUM(AK91)</f>
        <v>0</v>
      </c>
      <c r="AL92" s="353">
        <f t="shared" si="109"/>
        <v>0</v>
      </c>
      <c r="AM92" s="353">
        <f t="shared" si="109"/>
        <v>0</v>
      </c>
      <c r="AN92" s="353">
        <f t="shared" si="109"/>
        <v>0</v>
      </c>
      <c r="AO92" s="353">
        <f t="shared" si="109"/>
        <v>0</v>
      </c>
      <c r="AP92" s="353">
        <f t="shared" si="109"/>
        <v>0</v>
      </c>
    </row>
    <row r="93" spans="1:42">
      <c r="A93" s="350">
        <v>3121</v>
      </c>
      <c r="B93" s="342" t="s">
        <v>24</v>
      </c>
      <c r="C93" s="351">
        <f>SUM(D93:P93)</f>
        <v>15000</v>
      </c>
      <c r="D93" s="351">
        <v>7500</v>
      </c>
      <c r="E93" s="351"/>
      <c r="F93" s="351"/>
      <c r="G93" s="351"/>
      <c r="H93" s="351"/>
      <c r="I93" s="351">
        <v>7500</v>
      </c>
      <c r="J93" s="351"/>
      <c r="K93" s="351"/>
      <c r="L93" s="351"/>
      <c r="M93" s="351"/>
      <c r="N93" s="351"/>
      <c r="O93" s="351"/>
      <c r="P93" s="351"/>
      <c r="Q93" s="351">
        <f>SUM(R93:AC93)</f>
        <v>15000</v>
      </c>
      <c r="R93" s="351">
        <v>7500</v>
      </c>
      <c r="S93" s="351"/>
      <c r="T93" s="351"/>
      <c r="U93" s="351"/>
      <c r="V93" s="351"/>
      <c r="W93" s="351">
        <v>7500</v>
      </c>
      <c r="X93" s="351"/>
      <c r="Y93" s="351"/>
      <c r="Z93" s="351"/>
      <c r="AA93" s="351"/>
      <c r="AB93" s="351"/>
      <c r="AC93" s="351"/>
      <c r="AD93" s="351">
        <f>SUM(AE93:AP93)</f>
        <v>15000</v>
      </c>
      <c r="AE93" s="351">
        <v>7500</v>
      </c>
      <c r="AF93" s="351"/>
      <c r="AG93" s="351"/>
      <c r="AH93" s="351"/>
      <c r="AI93" s="351"/>
      <c r="AJ93" s="351">
        <v>7500</v>
      </c>
      <c r="AK93" s="351"/>
      <c r="AL93" s="351"/>
      <c r="AM93" s="351"/>
      <c r="AN93" s="351"/>
      <c r="AO93" s="351"/>
      <c r="AP93" s="351"/>
    </row>
    <row r="94" spans="1:42">
      <c r="A94" s="341">
        <v>312</v>
      </c>
      <c r="B94" s="352"/>
      <c r="C94" s="353">
        <f>SUM(C93)</f>
        <v>15000</v>
      </c>
      <c r="D94" s="353">
        <f t="shared" ref="D94:N94" si="110">SUM(D93)</f>
        <v>7500</v>
      </c>
      <c r="E94" s="353"/>
      <c r="F94" s="353">
        <f t="shared" si="110"/>
        <v>0</v>
      </c>
      <c r="G94" s="353">
        <f t="shared" si="110"/>
        <v>0</v>
      </c>
      <c r="H94" s="353">
        <f t="shared" si="110"/>
        <v>0</v>
      </c>
      <c r="I94" s="353">
        <f t="shared" si="110"/>
        <v>7500</v>
      </c>
      <c r="J94" s="353">
        <f t="shared" ref="J94" si="111">SUM(J93)</f>
        <v>0</v>
      </c>
      <c r="K94" s="353">
        <f t="shared" si="110"/>
        <v>0</v>
      </c>
      <c r="L94" s="353">
        <f t="shared" si="110"/>
        <v>0</v>
      </c>
      <c r="M94" s="353">
        <f t="shared" si="110"/>
        <v>0</v>
      </c>
      <c r="N94" s="353">
        <f t="shared" si="110"/>
        <v>0</v>
      </c>
      <c r="O94" s="353">
        <f t="shared" ref="O94:P94" si="112">SUM(O93)</f>
        <v>0</v>
      </c>
      <c r="P94" s="353">
        <f t="shared" si="112"/>
        <v>0</v>
      </c>
      <c r="Q94" s="353">
        <f>SUM(Q93)</f>
        <v>15000</v>
      </c>
      <c r="R94" s="353">
        <f t="shared" ref="R94" si="113">SUM(R93)</f>
        <v>7500</v>
      </c>
      <c r="S94" s="353"/>
      <c r="T94" s="353">
        <f t="shared" ref="T94:W94" si="114">SUM(T93)</f>
        <v>0</v>
      </c>
      <c r="U94" s="353">
        <f t="shared" si="114"/>
        <v>0</v>
      </c>
      <c r="V94" s="353">
        <f t="shared" si="114"/>
        <v>0</v>
      </c>
      <c r="W94" s="353">
        <f t="shared" si="114"/>
        <v>7500</v>
      </c>
      <c r="X94" s="353">
        <f t="shared" ref="X94:AC94" si="115">SUM(X93)</f>
        <v>0</v>
      </c>
      <c r="Y94" s="353">
        <f t="shared" si="115"/>
        <v>0</v>
      </c>
      <c r="Z94" s="353">
        <f t="shared" si="115"/>
        <v>0</v>
      </c>
      <c r="AA94" s="353">
        <f t="shared" si="115"/>
        <v>0</v>
      </c>
      <c r="AB94" s="353">
        <f t="shared" si="115"/>
        <v>0</v>
      </c>
      <c r="AC94" s="353">
        <f t="shared" si="115"/>
        <v>0</v>
      </c>
      <c r="AD94" s="353">
        <f>SUM(AD93)</f>
        <v>15000</v>
      </c>
      <c r="AE94" s="353">
        <f t="shared" ref="AE94:AJ94" si="116">SUM(AE93)</f>
        <v>7500</v>
      </c>
      <c r="AF94" s="353"/>
      <c r="AG94" s="353">
        <f t="shared" si="116"/>
        <v>0</v>
      </c>
      <c r="AH94" s="353">
        <f t="shared" si="116"/>
        <v>0</v>
      </c>
      <c r="AI94" s="353">
        <f t="shared" si="116"/>
        <v>0</v>
      </c>
      <c r="AJ94" s="353">
        <f t="shared" si="116"/>
        <v>7500</v>
      </c>
      <c r="AK94" s="353">
        <f t="shared" ref="AK94:AP94" si="117">SUM(AK93)</f>
        <v>0</v>
      </c>
      <c r="AL94" s="353">
        <f t="shared" si="117"/>
        <v>0</v>
      </c>
      <c r="AM94" s="353">
        <f t="shared" si="117"/>
        <v>0</v>
      </c>
      <c r="AN94" s="353">
        <f t="shared" si="117"/>
        <v>0</v>
      </c>
      <c r="AO94" s="353">
        <f t="shared" si="117"/>
        <v>0</v>
      </c>
      <c r="AP94" s="353">
        <f t="shared" si="117"/>
        <v>0</v>
      </c>
    </row>
    <row r="95" spans="1:42" s="324" customFormat="1" ht="25.5">
      <c r="A95" s="350">
        <v>3131</v>
      </c>
      <c r="B95" s="342" t="s">
        <v>25</v>
      </c>
      <c r="C95" s="351">
        <f t="shared" ref="C95:C102" si="118">SUM(D95:P95)</f>
        <v>0</v>
      </c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>
        <f>SUM(R95:AC95)</f>
        <v>0</v>
      </c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>
        <f t="shared" ref="AD95:AD97" si="119">SUM(AE95:AP95)</f>
        <v>0</v>
      </c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1:42" s="324" customFormat="1" ht="25.5">
      <c r="A96" s="350">
        <v>3132</v>
      </c>
      <c r="B96" s="342" t="s">
        <v>26</v>
      </c>
      <c r="C96" s="351">
        <f t="shared" si="118"/>
        <v>100737</v>
      </c>
      <c r="D96" s="351">
        <v>64897</v>
      </c>
      <c r="E96" s="351"/>
      <c r="F96" s="351"/>
      <c r="G96" s="351"/>
      <c r="H96" s="351"/>
      <c r="I96" s="351">
        <v>35840</v>
      </c>
      <c r="J96" s="351"/>
      <c r="K96" s="351"/>
      <c r="L96" s="351"/>
      <c r="M96" s="351"/>
      <c r="N96" s="351"/>
      <c r="O96" s="351"/>
      <c r="P96" s="351"/>
      <c r="Q96" s="351">
        <v>92570</v>
      </c>
      <c r="R96" s="351">
        <v>64897</v>
      </c>
      <c r="S96" s="351"/>
      <c r="T96" s="351"/>
      <c r="U96" s="351"/>
      <c r="V96" s="351"/>
      <c r="W96" s="351">
        <v>35840</v>
      </c>
      <c r="X96" s="351"/>
      <c r="Y96" s="351"/>
      <c r="Z96" s="351"/>
      <c r="AA96" s="351"/>
      <c r="AB96" s="351"/>
      <c r="AC96" s="351"/>
      <c r="AD96" s="351">
        <f t="shared" si="119"/>
        <v>100737</v>
      </c>
      <c r="AE96" s="351">
        <v>64897</v>
      </c>
      <c r="AF96" s="351"/>
      <c r="AG96" s="351"/>
      <c r="AH96" s="351"/>
      <c r="AI96" s="351"/>
      <c r="AJ96" s="351">
        <v>35840</v>
      </c>
      <c r="AK96" s="351"/>
      <c r="AL96" s="351"/>
      <c r="AM96" s="351"/>
      <c r="AN96" s="351"/>
      <c r="AO96" s="351"/>
      <c r="AP96" s="351"/>
    </row>
    <row r="97" spans="1:42" s="324" customFormat="1" ht="25.5">
      <c r="A97" s="350">
        <v>3133</v>
      </c>
      <c r="B97" s="342" t="s">
        <v>27</v>
      </c>
      <c r="C97" s="351">
        <f t="shared" si="118"/>
        <v>0</v>
      </c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>
        <f t="shared" si="119"/>
        <v>0</v>
      </c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1:42" s="324" customFormat="1">
      <c r="A98" s="341">
        <v>313</v>
      </c>
      <c r="B98" s="352"/>
      <c r="C98" s="353">
        <f t="shared" si="118"/>
        <v>100737</v>
      </c>
      <c r="D98" s="353">
        <f>SUM(D96:D97)</f>
        <v>64897</v>
      </c>
      <c r="E98" s="353"/>
      <c r="F98" s="353">
        <f t="shared" ref="F98:N98" si="120">SUM(F94:F96)</f>
        <v>0</v>
      </c>
      <c r="G98" s="353">
        <f t="shared" si="120"/>
        <v>0</v>
      </c>
      <c r="H98" s="353">
        <f t="shared" si="120"/>
        <v>0</v>
      </c>
      <c r="I98" s="353">
        <f>SUM(I95:I97)</f>
        <v>35840</v>
      </c>
      <c r="J98" s="353">
        <f>SUM(J95:J97)</f>
        <v>0</v>
      </c>
      <c r="K98" s="353">
        <f t="shared" si="120"/>
        <v>0</v>
      </c>
      <c r="L98" s="353">
        <f t="shared" si="120"/>
        <v>0</v>
      </c>
      <c r="M98" s="353">
        <f t="shared" si="120"/>
        <v>0</v>
      </c>
      <c r="N98" s="353">
        <f t="shared" si="120"/>
        <v>0</v>
      </c>
      <c r="O98" s="353">
        <f t="shared" ref="O98" si="121">SUM(O94:O96)</f>
        <v>0</v>
      </c>
      <c r="P98" s="353">
        <f t="shared" ref="P98" si="122">SUM(P95:P97)</f>
        <v>0</v>
      </c>
      <c r="Q98" s="353">
        <f>SUM(R98:AC98)</f>
        <v>100737</v>
      </c>
      <c r="R98" s="353">
        <f>SUM(R96:R97)</f>
        <v>64897</v>
      </c>
      <c r="S98" s="353"/>
      <c r="T98" s="353">
        <f t="shared" ref="T98:V98" si="123">SUM(T94:T96)</f>
        <v>0</v>
      </c>
      <c r="U98" s="353">
        <f t="shared" si="123"/>
        <v>0</v>
      </c>
      <c r="V98" s="353">
        <f t="shared" si="123"/>
        <v>0</v>
      </c>
      <c r="W98" s="353">
        <f>SUM(W95:W97)</f>
        <v>35840</v>
      </c>
      <c r="X98" s="353">
        <f t="shared" ref="X98:AB98" si="124">SUM(X94:X96)</f>
        <v>0</v>
      </c>
      <c r="Y98" s="353">
        <f t="shared" si="124"/>
        <v>0</v>
      </c>
      <c r="Z98" s="353">
        <f t="shared" si="124"/>
        <v>0</v>
      </c>
      <c r="AA98" s="353">
        <f t="shared" si="124"/>
        <v>0</v>
      </c>
      <c r="AB98" s="353">
        <f t="shared" si="124"/>
        <v>0</v>
      </c>
      <c r="AC98" s="353">
        <f t="shared" ref="AC98" si="125">SUM(AC95:AC97)</f>
        <v>0</v>
      </c>
      <c r="AD98" s="353">
        <f>SUM(AE98:AP98)</f>
        <v>100737</v>
      </c>
      <c r="AE98" s="353">
        <f>SUM(AE96:AE97)</f>
        <v>64897</v>
      </c>
      <c r="AF98" s="353"/>
      <c r="AG98" s="353">
        <f t="shared" ref="AG98:AI98" si="126">SUM(AG94:AG96)</f>
        <v>0</v>
      </c>
      <c r="AH98" s="353">
        <f t="shared" si="126"/>
        <v>0</v>
      </c>
      <c r="AI98" s="353">
        <f t="shared" si="126"/>
        <v>0</v>
      </c>
      <c r="AJ98" s="353">
        <f>SUM(AJ95:AJ97)</f>
        <v>35840</v>
      </c>
      <c r="AK98" s="353">
        <f t="shared" ref="AK98:AO98" si="127">SUM(AK94:AK96)</f>
        <v>0</v>
      </c>
      <c r="AL98" s="353">
        <f t="shared" si="127"/>
        <v>0</v>
      </c>
      <c r="AM98" s="353">
        <f t="shared" si="127"/>
        <v>0</v>
      </c>
      <c r="AN98" s="353">
        <f t="shared" si="127"/>
        <v>0</v>
      </c>
      <c r="AO98" s="353">
        <f t="shared" si="127"/>
        <v>0</v>
      </c>
      <c r="AP98" s="353">
        <f t="shared" ref="AP98" si="128">SUM(AP95:AP97)</f>
        <v>0</v>
      </c>
    </row>
    <row r="99" spans="1:42" s="324" customFormat="1">
      <c r="A99" s="350">
        <v>3211</v>
      </c>
      <c r="B99" s="388" t="s">
        <v>28</v>
      </c>
      <c r="C99" s="351">
        <f t="shared" si="118"/>
        <v>6000</v>
      </c>
      <c r="D99" s="353"/>
      <c r="E99" s="353"/>
      <c r="F99" s="353"/>
      <c r="G99" s="353"/>
      <c r="H99" s="353"/>
      <c r="I99" s="351">
        <v>6000</v>
      </c>
      <c r="J99" s="351"/>
      <c r="K99" s="353"/>
      <c r="L99" s="353"/>
      <c r="M99" s="353"/>
      <c r="N99" s="353"/>
      <c r="O99" s="353"/>
      <c r="P99" s="351"/>
      <c r="Q99" s="351">
        <f>SUM(R99:AC99)</f>
        <v>6000</v>
      </c>
      <c r="R99" s="353"/>
      <c r="S99" s="353"/>
      <c r="T99" s="353"/>
      <c r="U99" s="353"/>
      <c r="V99" s="353"/>
      <c r="W99" s="351">
        <v>6000</v>
      </c>
      <c r="X99" s="353"/>
      <c r="Y99" s="353"/>
      <c r="Z99" s="353"/>
      <c r="AA99" s="353"/>
      <c r="AB99" s="353"/>
      <c r="AC99" s="351"/>
      <c r="AD99" s="351">
        <f t="shared" ref="AD99:AD102" si="129">SUM(AE99:AP99)</f>
        <v>6000</v>
      </c>
      <c r="AE99" s="353"/>
      <c r="AF99" s="353"/>
      <c r="AG99" s="353"/>
      <c r="AH99" s="353"/>
      <c r="AI99" s="353"/>
      <c r="AJ99" s="351">
        <v>6000</v>
      </c>
      <c r="AK99" s="353"/>
      <c r="AL99" s="353"/>
      <c r="AM99" s="353"/>
      <c r="AN99" s="353"/>
      <c r="AO99" s="353"/>
      <c r="AP99" s="351"/>
    </row>
    <row r="100" spans="1:42" s="324" customFormat="1" ht="25.5">
      <c r="A100" s="350">
        <v>3212</v>
      </c>
      <c r="B100" s="342" t="s">
        <v>29</v>
      </c>
      <c r="C100" s="451">
        <f t="shared" ref="C100" si="130">SUM(D100:P100)</f>
        <v>29064</v>
      </c>
      <c r="D100" s="452">
        <v>2500</v>
      </c>
      <c r="E100" s="452"/>
      <c r="F100" s="452"/>
      <c r="G100" s="452"/>
      <c r="H100" s="452"/>
      <c r="I100" s="451">
        <v>26564</v>
      </c>
      <c r="J100" s="351"/>
      <c r="K100" s="353"/>
      <c r="L100" s="353"/>
      <c r="M100" s="353"/>
      <c r="N100" s="353"/>
      <c r="O100" s="353"/>
      <c r="P100" s="351"/>
      <c r="Q100" s="351">
        <f>SUM(R100:AC100)</f>
        <v>29064</v>
      </c>
      <c r="R100" s="452">
        <v>2500</v>
      </c>
      <c r="S100" s="452"/>
      <c r="T100" s="452"/>
      <c r="U100" s="452"/>
      <c r="V100" s="452"/>
      <c r="W100" s="451">
        <v>26564</v>
      </c>
      <c r="X100" s="353"/>
      <c r="Y100" s="353"/>
      <c r="Z100" s="353"/>
      <c r="AA100" s="353"/>
      <c r="AB100" s="353"/>
      <c r="AC100" s="351"/>
      <c r="AD100" s="351">
        <f t="shared" si="129"/>
        <v>29064</v>
      </c>
      <c r="AE100" s="353">
        <v>2500</v>
      </c>
      <c r="AF100" s="353"/>
      <c r="AG100" s="353"/>
      <c r="AH100" s="353"/>
      <c r="AI100" s="353"/>
      <c r="AJ100" s="351">
        <v>26564</v>
      </c>
      <c r="AK100" s="353"/>
      <c r="AL100" s="353"/>
      <c r="AM100" s="353"/>
      <c r="AN100" s="353"/>
      <c r="AO100" s="353"/>
      <c r="AP100" s="351"/>
    </row>
    <row r="101" spans="1:42" s="324" customFormat="1">
      <c r="A101" s="350">
        <v>3213</v>
      </c>
      <c r="B101" s="342" t="s">
        <v>30</v>
      </c>
      <c r="C101" s="451">
        <f t="shared" si="118"/>
        <v>16000</v>
      </c>
      <c r="D101" s="452"/>
      <c r="E101" s="452"/>
      <c r="F101" s="452"/>
      <c r="G101" s="452"/>
      <c r="H101" s="452"/>
      <c r="I101" s="451">
        <v>16000</v>
      </c>
      <c r="J101" s="351"/>
      <c r="K101" s="353"/>
      <c r="L101" s="353"/>
      <c r="M101" s="353"/>
      <c r="N101" s="353"/>
      <c r="O101" s="353"/>
      <c r="P101" s="351"/>
      <c r="Q101" s="351">
        <f>SUM(R101:AC101)</f>
        <v>16000</v>
      </c>
      <c r="R101" s="452"/>
      <c r="S101" s="452"/>
      <c r="T101" s="452"/>
      <c r="U101" s="452"/>
      <c r="V101" s="452"/>
      <c r="W101" s="451">
        <v>16000</v>
      </c>
      <c r="X101" s="353"/>
      <c r="Y101" s="353"/>
      <c r="Z101" s="353"/>
      <c r="AA101" s="353"/>
      <c r="AB101" s="353"/>
      <c r="AC101" s="351"/>
      <c r="AD101" s="351">
        <f t="shared" si="129"/>
        <v>16000</v>
      </c>
      <c r="AE101" s="353"/>
      <c r="AF101" s="353"/>
      <c r="AG101" s="353"/>
      <c r="AH101" s="353"/>
      <c r="AI101" s="353"/>
      <c r="AJ101" s="351">
        <v>16000</v>
      </c>
      <c r="AK101" s="353"/>
      <c r="AL101" s="353"/>
      <c r="AM101" s="353"/>
      <c r="AN101" s="353"/>
      <c r="AO101" s="353"/>
      <c r="AP101" s="351"/>
    </row>
    <row r="102" spans="1:42" s="443" customFormat="1" ht="25.5">
      <c r="A102" s="449">
        <v>3214</v>
      </c>
      <c r="B102" s="450" t="s">
        <v>31</v>
      </c>
      <c r="C102" s="451">
        <f t="shared" si="118"/>
        <v>2000</v>
      </c>
      <c r="D102" s="452"/>
      <c r="E102" s="452"/>
      <c r="F102" s="452"/>
      <c r="G102" s="452"/>
      <c r="H102" s="452"/>
      <c r="I102" s="451">
        <v>2000</v>
      </c>
      <c r="J102" s="441"/>
      <c r="K102" s="442"/>
      <c r="L102" s="442"/>
      <c r="M102" s="442"/>
      <c r="N102" s="442"/>
      <c r="O102" s="442"/>
      <c r="P102" s="441"/>
      <c r="Q102" s="351">
        <f>SUM(R102:AC102)</f>
        <v>2000</v>
      </c>
      <c r="R102" s="452"/>
      <c r="S102" s="452"/>
      <c r="T102" s="452"/>
      <c r="U102" s="452"/>
      <c r="V102" s="452"/>
      <c r="W102" s="451">
        <v>2000</v>
      </c>
      <c r="X102" s="442"/>
      <c r="Y102" s="442"/>
      <c r="Z102" s="442"/>
      <c r="AA102" s="442"/>
      <c r="AB102" s="442"/>
      <c r="AC102" s="441"/>
      <c r="AD102" s="351">
        <f t="shared" si="129"/>
        <v>2000</v>
      </c>
      <c r="AE102" s="442"/>
      <c r="AF102" s="442"/>
      <c r="AG102" s="442"/>
      <c r="AH102" s="442"/>
      <c r="AI102" s="442"/>
      <c r="AJ102" s="441">
        <v>2000</v>
      </c>
      <c r="AK102" s="442"/>
      <c r="AL102" s="442"/>
      <c r="AM102" s="442"/>
      <c r="AN102" s="442"/>
      <c r="AO102" s="442"/>
      <c r="AP102" s="441"/>
    </row>
    <row r="103" spans="1:42" s="324" customFormat="1">
      <c r="A103" s="341">
        <v>321</v>
      </c>
      <c r="B103" s="352"/>
      <c r="C103" s="452">
        <f>SUM(C99:C102)</f>
        <v>53064</v>
      </c>
      <c r="D103" s="452">
        <f>SUM(D99:D101)</f>
        <v>2500</v>
      </c>
      <c r="E103" s="452"/>
      <c r="F103" s="452">
        <f t="shared" ref="F103" si="131">SUM(F99:F101)</f>
        <v>0</v>
      </c>
      <c r="G103" s="452"/>
      <c r="H103" s="452"/>
      <c r="I103" s="452">
        <f>SUM(I99:I102)</f>
        <v>50564</v>
      </c>
      <c r="J103" s="353">
        <f>SUM(J99:J101)</f>
        <v>0</v>
      </c>
      <c r="K103" s="353"/>
      <c r="L103" s="353"/>
      <c r="M103" s="353"/>
      <c r="N103" s="353"/>
      <c r="O103" s="353"/>
      <c r="P103" s="353">
        <f t="shared" ref="P103" si="132">SUM(P99:P101)</f>
        <v>0</v>
      </c>
      <c r="Q103" s="353">
        <f>SUM(Q99:Q102)</f>
        <v>53064</v>
      </c>
      <c r="R103" s="353">
        <f t="shared" ref="R103:AC103" si="133">SUM(R99:R102)</f>
        <v>2500</v>
      </c>
      <c r="S103" s="353">
        <f t="shared" si="133"/>
        <v>0</v>
      </c>
      <c r="T103" s="353">
        <f t="shared" si="133"/>
        <v>0</v>
      </c>
      <c r="U103" s="353">
        <f t="shared" si="133"/>
        <v>0</v>
      </c>
      <c r="V103" s="353">
        <f t="shared" si="133"/>
        <v>0</v>
      </c>
      <c r="W103" s="353">
        <f t="shared" si="133"/>
        <v>50564</v>
      </c>
      <c r="X103" s="353">
        <f t="shared" si="133"/>
        <v>0</v>
      </c>
      <c r="Y103" s="353">
        <f t="shared" si="133"/>
        <v>0</v>
      </c>
      <c r="Z103" s="353">
        <f t="shared" si="133"/>
        <v>0</v>
      </c>
      <c r="AA103" s="353">
        <f t="shared" si="133"/>
        <v>0</v>
      </c>
      <c r="AB103" s="353">
        <f t="shared" si="133"/>
        <v>0</v>
      </c>
      <c r="AC103" s="353">
        <f t="shared" si="133"/>
        <v>0</v>
      </c>
      <c r="AD103" s="353">
        <f>SUM(AD99:AD102)</f>
        <v>53064</v>
      </c>
      <c r="AE103" s="353">
        <f>SUM(AE99:AE101)</f>
        <v>2500</v>
      </c>
      <c r="AF103" s="353">
        <f>SUM(AF99:AF102)</f>
        <v>0</v>
      </c>
      <c r="AG103" s="353">
        <f t="shared" ref="AG103" si="134">SUM(AG99:AG101)</f>
        <v>0</v>
      </c>
      <c r="AH103" s="353">
        <f t="shared" ref="AH103:AI103" si="135">SUM(AH99:AH102)</f>
        <v>0</v>
      </c>
      <c r="AI103" s="353">
        <f t="shared" si="135"/>
        <v>0</v>
      </c>
      <c r="AJ103" s="353">
        <f>SUM(AJ99:AJ102)</f>
        <v>50564</v>
      </c>
      <c r="AK103" s="353">
        <f t="shared" ref="AK103:AO103" si="136">SUM(AK99:AK102)</f>
        <v>0</v>
      </c>
      <c r="AL103" s="353">
        <f t="shared" si="136"/>
        <v>0</v>
      </c>
      <c r="AM103" s="353">
        <f t="shared" si="136"/>
        <v>0</v>
      </c>
      <c r="AN103" s="353">
        <f t="shared" si="136"/>
        <v>0</v>
      </c>
      <c r="AO103" s="353">
        <f t="shared" si="136"/>
        <v>0</v>
      </c>
      <c r="AP103" s="353">
        <f t="shared" ref="AP103" si="137">SUM(AP99:AP101)</f>
        <v>0</v>
      </c>
    </row>
    <row r="104" spans="1:42" s="324" customFormat="1" ht="25.5">
      <c r="A104" s="449">
        <v>3221</v>
      </c>
      <c r="B104" s="450" t="s">
        <v>32</v>
      </c>
      <c r="C104" s="451">
        <f t="shared" ref="C104:C105" si="138">SUM(D104:P104)</f>
        <v>0</v>
      </c>
      <c r="D104" s="452"/>
      <c r="E104" s="452"/>
      <c r="F104" s="452"/>
      <c r="G104" s="452"/>
      <c r="H104" s="452"/>
      <c r="I104" s="451"/>
      <c r="J104" s="441"/>
      <c r="K104" s="442"/>
      <c r="L104" s="442"/>
      <c r="M104" s="442"/>
      <c r="N104" s="442"/>
      <c r="O104" s="442"/>
      <c r="P104" s="441"/>
      <c r="Q104" s="441"/>
      <c r="R104" s="452"/>
      <c r="S104" s="452"/>
      <c r="T104" s="452"/>
      <c r="U104" s="452"/>
      <c r="V104" s="452"/>
      <c r="W104" s="451"/>
      <c r="X104" s="442"/>
      <c r="Y104" s="442"/>
      <c r="Z104" s="442"/>
      <c r="AA104" s="442"/>
      <c r="AB104" s="442"/>
      <c r="AC104" s="441"/>
      <c r="AD104" s="351">
        <f t="shared" ref="AD104:AD105" si="139">SUM(AE104:AP104)</f>
        <v>0</v>
      </c>
      <c r="AE104" s="442"/>
      <c r="AF104" s="442"/>
      <c r="AG104" s="442"/>
      <c r="AH104" s="442"/>
      <c r="AI104" s="442"/>
      <c r="AJ104" s="441"/>
      <c r="AK104" s="442"/>
      <c r="AL104" s="442"/>
      <c r="AM104" s="442"/>
      <c r="AN104" s="442"/>
      <c r="AO104" s="442"/>
      <c r="AP104" s="441"/>
    </row>
    <row r="105" spans="1:42" s="324" customFormat="1" ht="25.5">
      <c r="A105" s="453">
        <v>3227</v>
      </c>
      <c r="B105" s="454" t="s">
        <v>443</v>
      </c>
      <c r="C105" s="451">
        <f t="shared" si="138"/>
        <v>0</v>
      </c>
      <c r="D105" s="455"/>
      <c r="E105" s="455"/>
      <c r="F105" s="455"/>
      <c r="G105" s="455"/>
      <c r="H105" s="455"/>
      <c r="I105" s="455">
        <v>0</v>
      </c>
      <c r="J105" s="444"/>
      <c r="K105" s="444"/>
      <c r="L105" s="444"/>
      <c r="M105" s="444"/>
      <c r="N105" s="444"/>
      <c r="O105" s="444"/>
      <c r="P105" s="444"/>
      <c r="Q105" s="444"/>
      <c r="R105" s="455"/>
      <c r="S105" s="455"/>
      <c r="T105" s="455"/>
      <c r="U105" s="455"/>
      <c r="V105" s="455"/>
      <c r="W105" s="455">
        <v>0</v>
      </c>
      <c r="X105" s="444"/>
      <c r="Y105" s="444"/>
      <c r="Z105" s="444"/>
      <c r="AA105" s="444"/>
      <c r="AB105" s="444"/>
      <c r="AC105" s="444"/>
      <c r="AD105" s="351">
        <f t="shared" si="139"/>
        <v>0</v>
      </c>
      <c r="AE105" s="444"/>
      <c r="AF105" s="444"/>
      <c r="AG105" s="444"/>
      <c r="AH105" s="444"/>
      <c r="AI105" s="444"/>
      <c r="AJ105" s="444"/>
      <c r="AK105" s="444"/>
      <c r="AL105" s="444"/>
      <c r="AM105" s="444"/>
      <c r="AN105" s="444"/>
      <c r="AO105" s="444"/>
      <c r="AP105" s="444"/>
    </row>
    <row r="106" spans="1:42" s="324" customFormat="1" ht="22.5" customHeight="1">
      <c r="A106" s="456">
        <v>322</v>
      </c>
      <c r="B106" s="457"/>
      <c r="C106" s="452">
        <f>SUM(C104:C105)</f>
        <v>0</v>
      </c>
      <c r="D106" s="452"/>
      <c r="E106" s="452"/>
      <c r="F106" s="452"/>
      <c r="G106" s="452"/>
      <c r="H106" s="452"/>
      <c r="I106" s="452">
        <f>SUM(I104:I105)</f>
        <v>0</v>
      </c>
      <c r="J106" s="442"/>
      <c r="K106" s="442"/>
      <c r="L106" s="442"/>
      <c r="M106" s="442"/>
      <c r="N106" s="442"/>
      <c r="O106" s="442"/>
      <c r="P106" s="442"/>
      <c r="Q106" s="442"/>
      <c r="R106" s="452"/>
      <c r="S106" s="452"/>
      <c r="T106" s="452"/>
      <c r="U106" s="452"/>
      <c r="V106" s="452"/>
      <c r="W106" s="452">
        <f>SUM(W104:W105)</f>
        <v>0</v>
      </c>
      <c r="X106" s="442"/>
      <c r="Y106" s="442"/>
      <c r="Z106" s="442"/>
      <c r="AA106" s="442"/>
      <c r="AB106" s="442"/>
      <c r="AC106" s="442"/>
      <c r="AD106" s="442">
        <f>SUM(AD104:AD105)</f>
        <v>0</v>
      </c>
      <c r="AE106" s="452">
        <f t="shared" ref="AE106:AP106" si="140">SUM(AE104:AE105)</f>
        <v>0</v>
      </c>
      <c r="AF106" s="452">
        <f t="shared" si="140"/>
        <v>0</v>
      </c>
      <c r="AG106" s="452">
        <f t="shared" si="140"/>
        <v>0</v>
      </c>
      <c r="AH106" s="452">
        <f t="shared" si="140"/>
        <v>0</v>
      </c>
      <c r="AI106" s="452">
        <f t="shared" si="140"/>
        <v>0</v>
      </c>
      <c r="AJ106" s="452">
        <f t="shared" si="140"/>
        <v>0</v>
      </c>
      <c r="AK106" s="452">
        <f t="shared" si="140"/>
        <v>0</v>
      </c>
      <c r="AL106" s="452">
        <f t="shared" si="140"/>
        <v>0</v>
      </c>
      <c r="AM106" s="452">
        <f t="shared" si="140"/>
        <v>0</v>
      </c>
      <c r="AN106" s="452">
        <f t="shared" si="140"/>
        <v>0</v>
      </c>
      <c r="AO106" s="452">
        <f t="shared" si="140"/>
        <v>0</v>
      </c>
      <c r="AP106" s="452">
        <f t="shared" si="140"/>
        <v>0</v>
      </c>
    </row>
    <row r="107" spans="1:42" s="324" customFormat="1">
      <c r="A107" s="350">
        <v>3237</v>
      </c>
      <c r="B107" s="342" t="s">
        <v>44</v>
      </c>
      <c r="C107" s="351">
        <f>SUM(D107:P107)</f>
        <v>20000</v>
      </c>
      <c r="D107" s="353"/>
      <c r="E107" s="353"/>
      <c r="F107" s="353"/>
      <c r="G107" s="353"/>
      <c r="H107" s="353"/>
      <c r="I107" s="351">
        <v>20000</v>
      </c>
      <c r="J107" s="351"/>
      <c r="K107" s="353"/>
      <c r="L107" s="353"/>
      <c r="M107" s="353"/>
      <c r="N107" s="353"/>
      <c r="O107" s="353"/>
      <c r="P107" s="351"/>
      <c r="Q107" s="351">
        <f>SUM(R107:AC107)</f>
        <v>20000</v>
      </c>
      <c r="R107" s="353"/>
      <c r="S107" s="353"/>
      <c r="T107" s="353"/>
      <c r="U107" s="353"/>
      <c r="V107" s="353"/>
      <c r="W107" s="351">
        <v>20000</v>
      </c>
      <c r="X107" s="353"/>
      <c r="Y107" s="353"/>
      <c r="Z107" s="353"/>
      <c r="AA107" s="353"/>
      <c r="AB107" s="353"/>
      <c r="AC107" s="351"/>
      <c r="AD107" s="351">
        <f>SUM(AE107:AP107)</f>
        <v>20000</v>
      </c>
      <c r="AE107" s="353"/>
      <c r="AF107" s="353"/>
      <c r="AG107" s="353"/>
      <c r="AH107" s="353"/>
      <c r="AI107" s="353"/>
      <c r="AJ107" s="351">
        <v>20000</v>
      </c>
      <c r="AK107" s="353"/>
      <c r="AL107" s="353"/>
      <c r="AM107" s="353"/>
      <c r="AN107" s="353"/>
      <c r="AO107" s="353"/>
      <c r="AP107" s="351"/>
    </row>
    <row r="108" spans="1:42" s="324" customFormat="1">
      <c r="A108" s="341">
        <v>323</v>
      </c>
      <c r="B108" s="352"/>
      <c r="C108" s="353">
        <f>SUM(D108:P108)</f>
        <v>20000</v>
      </c>
      <c r="D108" s="353">
        <f>SUM(D107)</f>
        <v>0</v>
      </c>
      <c r="E108" s="353"/>
      <c r="F108" s="353">
        <f>SUM(F95:F97)</f>
        <v>0</v>
      </c>
      <c r="G108" s="353">
        <f>SUM(G95:G97)</f>
        <v>0</v>
      </c>
      <c r="H108" s="353">
        <f>SUM(H95:H97)</f>
        <v>0</v>
      </c>
      <c r="I108" s="353">
        <f>SUM(I107)</f>
        <v>20000</v>
      </c>
      <c r="J108" s="353">
        <f>SUM(J107)</f>
        <v>0</v>
      </c>
      <c r="K108" s="353">
        <f t="shared" ref="K108:N108" si="141">SUM(K95:K97)</f>
        <v>0</v>
      </c>
      <c r="L108" s="353">
        <f t="shared" si="141"/>
        <v>0</v>
      </c>
      <c r="M108" s="353">
        <f t="shared" si="141"/>
        <v>0</v>
      </c>
      <c r="N108" s="353">
        <f t="shared" si="141"/>
        <v>0</v>
      </c>
      <c r="O108" s="353">
        <f t="shared" ref="O108" si="142">SUM(O95:O97)</f>
        <v>0</v>
      </c>
      <c r="P108" s="353">
        <f t="shared" ref="P108" si="143">SUM(P107)</f>
        <v>0</v>
      </c>
      <c r="Q108" s="353">
        <f>SUM(R108:AC108)</f>
        <v>20000</v>
      </c>
      <c r="R108" s="353">
        <f>SUM(R107)</f>
        <v>0</v>
      </c>
      <c r="S108" s="353"/>
      <c r="T108" s="353">
        <f>SUM(T95:T97)</f>
        <v>0</v>
      </c>
      <c r="U108" s="353">
        <f>SUM(U95:U97)</f>
        <v>0</v>
      </c>
      <c r="V108" s="353">
        <f>SUM(V95:V97)</f>
        <v>0</v>
      </c>
      <c r="W108" s="353">
        <f>SUM(W107)</f>
        <v>20000</v>
      </c>
      <c r="X108" s="353">
        <f t="shared" ref="X108:AB108" si="144">SUM(X95:X97)</f>
        <v>0</v>
      </c>
      <c r="Y108" s="353">
        <f t="shared" si="144"/>
        <v>0</v>
      </c>
      <c r="Z108" s="353">
        <f t="shared" si="144"/>
        <v>0</v>
      </c>
      <c r="AA108" s="353">
        <f t="shared" si="144"/>
        <v>0</v>
      </c>
      <c r="AB108" s="353">
        <f t="shared" si="144"/>
        <v>0</v>
      </c>
      <c r="AC108" s="353">
        <f t="shared" ref="AC108" si="145">SUM(AC107)</f>
        <v>0</v>
      </c>
      <c r="AD108" s="353">
        <f>SUM(AE108:AP108)</f>
        <v>20000</v>
      </c>
      <c r="AE108" s="353">
        <f>SUM(AE107)</f>
        <v>0</v>
      </c>
      <c r="AF108" s="353"/>
      <c r="AG108" s="353">
        <f>SUM(AG95:AG97)</f>
        <v>0</v>
      </c>
      <c r="AH108" s="353">
        <f>SUM(AH95:AH97)</f>
        <v>0</v>
      </c>
      <c r="AI108" s="353">
        <f>SUM(AI95:AI97)</f>
        <v>0</v>
      </c>
      <c r="AJ108" s="353">
        <f>SUM(AJ107)</f>
        <v>20000</v>
      </c>
      <c r="AK108" s="353">
        <f t="shared" ref="AK108:AO108" si="146">SUM(AK95:AK97)</f>
        <v>0</v>
      </c>
      <c r="AL108" s="353">
        <f t="shared" si="146"/>
        <v>0</v>
      </c>
      <c r="AM108" s="353">
        <f t="shared" si="146"/>
        <v>0</v>
      </c>
      <c r="AN108" s="353">
        <f t="shared" si="146"/>
        <v>0</v>
      </c>
      <c r="AO108" s="353">
        <f t="shared" si="146"/>
        <v>0</v>
      </c>
      <c r="AP108" s="353">
        <f t="shared" ref="AP108" si="147">SUM(AP107)</f>
        <v>0</v>
      </c>
    </row>
    <row r="109" spans="1:42" ht="25.5">
      <c r="A109" s="347" t="s">
        <v>21</v>
      </c>
      <c r="B109" s="348" t="s">
        <v>58</v>
      </c>
      <c r="C109" s="355"/>
      <c r="D109" s="349"/>
      <c r="E109" s="349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49"/>
      <c r="S109" s="349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49"/>
      <c r="AF109" s="349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</row>
    <row r="110" spans="1:42">
      <c r="A110" s="350">
        <v>3111</v>
      </c>
      <c r="B110" s="342" t="s">
        <v>23</v>
      </c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1:42" ht="25.5">
      <c r="A111" s="350">
        <v>3132</v>
      </c>
      <c r="B111" s="342" t="s">
        <v>59</v>
      </c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1:42" ht="25.5">
      <c r="A112" s="350">
        <v>3133</v>
      </c>
      <c r="B112" s="342" t="s">
        <v>27</v>
      </c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1:42">
      <c r="A113" s="350">
        <v>3222</v>
      </c>
      <c r="B113" s="342" t="s">
        <v>33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1:42" ht="25.5">
      <c r="A114" s="347" t="s">
        <v>21</v>
      </c>
      <c r="B114" s="348" t="s">
        <v>60</v>
      </c>
      <c r="C114" s="355"/>
      <c r="D114" s="349"/>
      <c r="E114" s="349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49"/>
      <c r="S114" s="349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49"/>
      <c r="AF114" s="349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</row>
    <row r="115" spans="1:42">
      <c r="A115" s="350">
        <v>3111</v>
      </c>
      <c r="B115" s="342" t="s">
        <v>23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1:42" ht="25.5">
      <c r="A116" s="350">
        <v>3132</v>
      </c>
      <c r="B116" s="342" t="s">
        <v>59</v>
      </c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1:42" ht="25.5">
      <c r="A117" s="350">
        <v>3133</v>
      </c>
      <c r="B117" s="342" t="s">
        <v>27</v>
      </c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1:42">
      <c r="A118" s="347" t="s">
        <v>21</v>
      </c>
      <c r="B118" s="348" t="s">
        <v>61</v>
      </c>
      <c r="C118" s="355"/>
      <c r="D118" s="349"/>
      <c r="E118" s="349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49"/>
      <c r="S118" s="349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49"/>
      <c r="AF118" s="349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</row>
    <row r="119" spans="1:42">
      <c r="A119" s="350">
        <v>3111</v>
      </c>
      <c r="B119" s="342" t="s">
        <v>23</v>
      </c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1:42" ht="25.5">
      <c r="A120" s="350">
        <v>3132</v>
      </c>
      <c r="B120" s="342" t="s">
        <v>59</v>
      </c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1:42" ht="25.5">
      <c r="A121" s="350">
        <v>3133</v>
      </c>
      <c r="B121" s="342" t="s">
        <v>27</v>
      </c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1:42">
      <c r="A122" s="350">
        <v>3237</v>
      </c>
      <c r="B122" s="342" t="s">
        <v>44</v>
      </c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1:42" s="324" customFormat="1">
      <c r="A123" s="356" t="s">
        <v>21</v>
      </c>
      <c r="B123" s="357" t="s">
        <v>62</v>
      </c>
      <c r="C123" s="358"/>
      <c r="D123" s="359"/>
      <c r="E123" s="359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9"/>
      <c r="S123" s="359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9"/>
      <c r="AF123" s="359"/>
      <c r="AG123" s="358"/>
      <c r="AH123" s="358"/>
      <c r="AI123" s="358"/>
      <c r="AJ123" s="358"/>
      <c r="AK123" s="358"/>
      <c r="AL123" s="358"/>
      <c r="AM123" s="358"/>
      <c r="AN123" s="358"/>
      <c r="AO123" s="358"/>
      <c r="AP123" s="358"/>
    </row>
    <row r="124" spans="1:42" s="324" customFormat="1">
      <c r="A124" s="350">
        <v>3111</v>
      </c>
      <c r="B124" s="342" t="s">
        <v>23</v>
      </c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</row>
    <row r="125" spans="1:42" s="324" customFormat="1" ht="25.5">
      <c r="A125" s="350">
        <v>3132</v>
      </c>
      <c r="B125" s="342" t="s">
        <v>59</v>
      </c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</row>
    <row r="126" spans="1:42" s="324" customFormat="1" ht="25.5">
      <c r="A126" s="350">
        <v>3133</v>
      </c>
      <c r="B126" s="342" t="s">
        <v>27</v>
      </c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</row>
    <row r="127" spans="1:42" s="324" customFormat="1">
      <c r="A127" s="350">
        <v>3237</v>
      </c>
      <c r="B127" s="342" t="s">
        <v>44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</row>
    <row r="128" spans="1:42">
      <c r="A128" s="347" t="s">
        <v>21</v>
      </c>
      <c r="B128" s="389" t="s">
        <v>417</v>
      </c>
      <c r="C128" s="349">
        <f>C130+C132+C136+C141+C145+C149</f>
        <v>1014697</v>
      </c>
      <c r="D128" s="349">
        <f>D130+D136+D149</f>
        <v>0</v>
      </c>
      <c r="E128" s="349"/>
      <c r="F128" s="349"/>
      <c r="G128" s="349"/>
      <c r="H128" s="349"/>
      <c r="I128" s="349">
        <f>I130+I132+I136+I141+I145+I149</f>
        <v>58200</v>
      </c>
      <c r="J128" s="349">
        <f>J130+J132+J136+J141+J145+J149</f>
        <v>0</v>
      </c>
      <c r="K128" s="349">
        <f>K130+K136+K149</f>
        <v>0</v>
      </c>
      <c r="L128" s="349">
        <f>L130+L132+L136+L141+L145+L149</f>
        <v>956497</v>
      </c>
      <c r="M128" s="349"/>
      <c r="N128" s="349"/>
      <c r="O128" s="349"/>
      <c r="P128" s="349"/>
      <c r="Q128" s="349">
        <f>Q130+Q132+Q136+Q141+Q145+Q149</f>
        <v>1019805</v>
      </c>
      <c r="R128" s="349">
        <f>R130+R136+R149</f>
        <v>0</v>
      </c>
      <c r="S128" s="349"/>
      <c r="T128" s="349"/>
      <c r="U128" s="349"/>
      <c r="V128" s="349"/>
      <c r="W128" s="349">
        <f>W130+W132+W136+W141+W145+W149</f>
        <v>58200</v>
      </c>
      <c r="X128" s="349">
        <f>X130+X136+X149</f>
        <v>0</v>
      </c>
      <c r="Y128" s="349">
        <f>Y130+Y132+Y136+Y141+Y145+Y149</f>
        <v>961605</v>
      </c>
      <c r="Z128" s="349"/>
      <c r="AA128" s="349"/>
      <c r="AB128" s="349"/>
      <c r="AC128" s="349"/>
      <c r="AD128" s="349">
        <f>AD130+AD132+AD136+AD141+AD145+AD149</f>
        <v>1023312</v>
      </c>
      <c r="AE128" s="349">
        <f>AE130+AE136+AE149</f>
        <v>0</v>
      </c>
      <c r="AF128" s="349"/>
      <c r="AG128" s="349"/>
      <c r="AH128" s="349"/>
      <c r="AI128" s="349"/>
      <c r="AJ128" s="349">
        <f>AJ130+AJ132+AJ136+AJ141+AJ145+AJ149</f>
        <v>58200</v>
      </c>
      <c r="AK128" s="349">
        <f>AK130+AK136+AK149</f>
        <v>0</v>
      </c>
      <c r="AL128" s="349">
        <f>AL130+AL132+AL136+AL141+AL145+AL149</f>
        <v>965112</v>
      </c>
      <c r="AM128" s="349"/>
      <c r="AN128" s="349"/>
      <c r="AO128" s="349"/>
      <c r="AP128" s="349"/>
    </row>
    <row r="129" spans="1:42">
      <c r="A129" s="350">
        <v>3111</v>
      </c>
      <c r="B129" s="342" t="s">
        <v>23</v>
      </c>
      <c r="C129" s="351">
        <f t="shared" ref="C129:C135" si="148">SUM(D129:P129)</f>
        <v>749642</v>
      </c>
      <c r="D129" s="353"/>
      <c r="E129" s="353"/>
      <c r="F129" s="353"/>
      <c r="G129" s="353"/>
      <c r="H129" s="353"/>
      <c r="I129" s="391">
        <v>30000</v>
      </c>
      <c r="J129" s="391"/>
      <c r="K129" s="391"/>
      <c r="L129" s="455">
        <v>719642</v>
      </c>
      <c r="M129" s="353"/>
      <c r="N129" s="353"/>
      <c r="O129" s="353"/>
      <c r="P129" s="353"/>
      <c r="Q129" s="351">
        <f>SUM(R129:AC129)</f>
        <v>755091</v>
      </c>
      <c r="R129" s="353"/>
      <c r="S129" s="353"/>
      <c r="T129" s="353"/>
      <c r="U129" s="353"/>
      <c r="V129" s="353"/>
      <c r="W129" s="391">
        <v>30000</v>
      </c>
      <c r="X129" s="353"/>
      <c r="Y129" s="391">
        <v>725091</v>
      </c>
      <c r="Z129" s="353"/>
      <c r="AA129" s="353"/>
      <c r="AB129" s="353"/>
      <c r="AC129" s="353"/>
      <c r="AD129" s="351">
        <f>SUM(AE129:AP129)</f>
        <v>758288</v>
      </c>
      <c r="AE129" s="353"/>
      <c r="AF129" s="353"/>
      <c r="AG129" s="353"/>
      <c r="AH129" s="353"/>
      <c r="AI129" s="353"/>
      <c r="AJ129" s="353">
        <v>30000</v>
      </c>
      <c r="AK129" s="353"/>
      <c r="AL129" s="391">
        <v>728288</v>
      </c>
      <c r="AM129" s="353"/>
      <c r="AN129" s="353"/>
      <c r="AO129" s="353"/>
      <c r="AP129" s="353"/>
    </row>
    <row r="130" spans="1:42">
      <c r="A130" s="350">
        <v>311</v>
      </c>
      <c r="B130" s="342"/>
      <c r="C130" s="353">
        <f>SUM(C129)</f>
        <v>749642</v>
      </c>
      <c r="D130" s="353"/>
      <c r="E130" s="353"/>
      <c r="F130" s="353"/>
      <c r="G130" s="353"/>
      <c r="H130" s="353"/>
      <c r="I130" s="353">
        <f>SUM(I129)</f>
        <v>30000</v>
      </c>
      <c r="J130" s="353">
        <f>SUM(J129)</f>
        <v>0</v>
      </c>
      <c r="K130" s="353">
        <f>SUM(K129)</f>
        <v>0</v>
      </c>
      <c r="L130" s="353">
        <f>SUM(L129)</f>
        <v>719642</v>
      </c>
      <c r="M130" s="353"/>
      <c r="N130" s="353"/>
      <c r="O130" s="353"/>
      <c r="P130" s="353"/>
      <c r="Q130" s="353">
        <f>SUM(Q129)</f>
        <v>755091</v>
      </c>
      <c r="R130" s="353"/>
      <c r="S130" s="353"/>
      <c r="T130" s="353"/>
      <c r="U130" s="353"/>
      <c r="V130" s="353"/>
      <c r="W130" s="353">
        <f>SUM(W129)</f>
        <v>30000</v>
      </c>
      <c r="X130" s="353">
        <f>SUM(X129)</f>
        <v>0</v>
      </c>
      <c r="Y130" s="353">
        <f>SUM(Y129)</f>
        <v>725091</v>
      </c>
      <c r="Z130" s="353"/>
      <c r="AA130" s="353"/>
      <c r="AB130" s="353"/>
      <c r="AC130" s="353"/>
      <c r="AD130" s="353">
        <f>SUM(AD129)</f>
        <v>758288</v>
      </c>
      <c r="AE130" s="353"/>
      <c r="AF130" s="353"/>
      <c r="AG130" s="353"/>
      <c r="AH130" s="353"/>
      <c r="AI130" s="353"/>
      <c r="AJ130" s="353">
        <f>SUM(AJ129)</f>
        <v>30000</v>
      </c>
      <c r="AK130" s="353">
        <f>SUM(AK129)</f>
        <v>0</v>
      </c>
      <c r="AL130" s="353">
        <f>SUM(AL129)</f>
        <v>728288</v>
      </c>
      <c r="AM130" s="353"/>
      <c r="AN130" s="353"/>
      <c r="AO130" s="353"/>
      <c r="AP130" s="353"/>
    </row>
    <row r="131" spans="1:42">
      <c r="A131" s="350">
        <v>3121</v>
      </c>
      <c r="B131" s="342" t="s">
        <v>24</v>
      </c>
      <c r="C131" s="351">
        <f t="shared" si="148"/>
        <v>15000</v>
      </c>
      <c r="D131" s="353"/>
      <c r="E131" s="353"/>
      <c r="F131" s="353"/>
      <c r="G131" s="353"/>
      <c r="H131" s="353"/>
      <c r="I131" s="391">
        <v>5000</v>
      </c>
      <c r="J131" s="353"/>
      <c r="K131" s="353"/>
      <c r="L131" s="391">
        <v>10000</v>
      </c>
      <c r="M131" s="353"/>
      <c r="N131" s="353"/>
      <c r="O131" s="353"/>
      <c r="P131" s="353"/>
      <c r="Q131" s="351">
        <f>SUM(R131:AC131)</f>
        <v>15000</v>
      </c>
      <c r="R131" s="353"/>
      <c r="S131" s="353"/>
      <c r="T131" s="353"/>
      <c r="U131" s="353"/>
      <c r="V131" s="353"/>
      <c r="W131" s="391">
        <v>5000</v>
      </c>
      <c r="X131" s="353"/>
      <c r="Y131" s="391">
        <v>10000</v>
      </c>
      <c r="Z131" s="353"/>
      <c r="AA131" s="353"/>
      <c r="AB131" s="353"/>
      <c r="AC131" s="353"/>
      <c r="AD131" s="351">
        <f>SUM(AE131:AP131)</f>
        <v>15000</v>
      </c>
      <c r="AE131" s="353"/>
      <c r="AF131" s="353"/>
      <c r="AG131" s="353"/>
      <c r="AH131" s="353"/>
      <c r="AI131" s="353"/>
      <c r="AJ131" s="353">
        <v>5000</v>
      </c>
      <c r="AK131" s="353"/>
      <c r="AL131" s="391">
        <v>10000</v>
      </c>
      <c r="AM131" s="353"/>
      <c r="AN131" s="353"/>
      <c r="AO131" s="353"/>
      <c r="AP131" s="353"/>
    </row>
    <row r="132" spans="1:42">
      <c r="A132" s="350">
        <v>312</v>
      </c>
      <c r="B132" s="342"/>
      <c r="C132" s="390">
        <f>SUM(C131)</f>
        <v>15000</v>
      </c>
      <c r="D132" s="353"/>
      <c r="E132" s="353"/>
      <c r="F132" s="353"/>
      <c r="G132" s="353"/>
      <c r="H132" s="353"/>
      <c r="I132" s="390">
        <f>SUM(I131)</f>
        <v>5000</v>
      </c>
      <c r="J132" s="390">
        <f>SUM(J131)</f>
        <v>0</v>
      </c>
      <c r="K132" s="353"/>
      <c r="L132" s="390">
        <f>SUM(L131)</f>
        <v>10000</v>
      </c>
      <c r="M132" s="353"/>
      <c r="N132" s="353"/>
      <c r="O132" s="353"/>
      <c r="P132" s="353"/>
      <c r="Q132" s="390">
        <f>SUM(Q131)</f>
        <v>15000</v>
      </c>
      <c r="R132" s="353"/>
      <c r="S132" s="353"/>
      <c r="T132" s="353"/>
      <c r="U132" s="353"/>
      <c r="V132" s="353"/>
      <c r="W132" s="390">
        <f>SUM(W131)</f>
        <v>5000</v>
      </c>
      <c r="X132" s="353"/>
      <c r="Y132" s="353">
        <f>SUM(Y131)</f>
        <v>10000</v>
      </c>
      <c r="Z132" s="353"/>
      <c r="AA132" s="353"/>
      <c r="AB132" s="353"/>
      <c r="AC132" s="353"/>
      <c r="AD132" s="390">
        <f>SUM(AD131)</f>
        <v>15000</v>
      </c>
      <c r="AE132" s="353"/>
      <c r="AF132" s="353"/>
      <c r="AG132" s="353"/>
      <c r="AH132" s="353"/>
      <c r="AI132" s="353"/>
      <c r="AJ132" s="353">
        <f>SUM(AJ131)</f>
        <v>5000</v>
      </c>
      <c r="AK132" s="353"/>
      <c r="AL132" s="353">
        <f>SUM(AL131)</f>
        <v>10000</v>
      </c>
      <c r="AM132" s="353"/>
      <c r="AN132" s="353"/>
      <c r="AO132" s="353"/>
      <c r="AP132" s="353"/>
    </row>
    <row r="133" spans="1:42" ht="25.5">
      <c r="A133" s="350">
        <v>3131</v>
      </c>
      <c r="B133" s="342" t="s">
        <v>25</v>
      </c>
      <c r="C133" s="351">
        <f t="shared" si="148"/>
        <v>0</v>
      </c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1">
        <f t="shared" ref="Q133:Q135" si="149">SUM(R133:AC133)</f>
        <v>0</v>
      </c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1">
        <f>SUM(AE133:AP133)</f>
        <v>0</v>
      </c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</row>
    <row r="134" spans="1:42" ht="25.5">
      <c r="A134" s="350">
        <v>3132</v>
      </c>
      <c r="B134" s="342" t="s">
        <v>26</v>
      </c>
      <c r="C134" s="451">
        <f t="shared" si="148"/>
        <v>69555</v>
      </c>
      <c r="D134" s="452"/>
      <c r="E134" s="452"/>
      <c r="F134" s="452"/>
      <c r="G134" s="452"/>
      <c r="H134" s="452"/>
      <c r="I134" s="455">
        <v>3200</v>
      </c>
      <c r="J134" s="452"/>
      <c r="K134" s="452"/>
      <c r="L134" s="455">
        <v>66355</v>
      </c>
      <c r="M134" s="353"/>
      <c r="N134" s="353"/>
      <c r="O134" s="353"/>
      <c r="P134" s="353"/>
      <c r="Q134" s="351">
        <f t="shared" si="149"/>
        <v>70214</v>
      </c>
      <c r="R134" s="353"/>
      <c r="S134" s="353"/>
      <c r="T134" s="353"/>
      <c r="U134" s="353"/>
      <c r="V134" s="353"/>
      <c r="W134" s="455">
        <v>3200</v>
      </c>
      <c r="X134" s="353"/>
      <c r="Y134" s="391">
        <v>67014</v>
      </c>
      <c r="Z134" s="353"/>
      <c r="AA134" s="353"/>
      <c r="AB134" s="353"/>
      <c r="AC134" s="353"/>
      <c r="AD134" s="351">
        <f>SUM(AE134:AP134)</f>
        <v>70524</v>
      </c>
      <c r="AE134" s="353"/>
      <c r="AF134" s="353"/>
      <c r="AG134" s="353"/>
      <c r="AH134" s="353"/>
      <c r="AI134" s="353"/>
      <c r="AJ134" s="353">
        <v>3200</v>
      </c>
      <c r="AK134" s="353"/>
      <c r="AL134" s="391">
        <v>67324</v>
      </c>
      <c r="AM134" s="353"/>
      <c r="AN134" s="353"/>
      <c r="AO134" s="353"/>
      <c r="AP134" s="353"/>
    </row>
    <row r="135" spans="1:42" s="361" customFormat="1" ht="25.5">
      <c r="A135" s="350">
        <v>3133</v>
      </c>
      <c r="B135" s="342" t="s">
        <v>27</v>
      </c>
      <c r="C135" s="451">
        <f t="shared" si="148"/>
        <v>0</v>
      </c>
      <c r="D135" s="477"/>
      <c r="E135" s="477"/>
      <c r="F135" s="477"/>
      <c r="G135" s="477"/>
      <c r="H135" s="477"/>
      <c r="I135" s="478"/>
      <c r="J135" s="477"/>
      <c r="K135" s="477"/>
      <c r="L135" s="478"/>
      <c r="M135" s="360"/>
      <c r="N135" s="360"/>
      <c r="O135" s="360"/>
      <c r="P135" s="360"/>
      <c r="Q135" s="351">
        <f t="shared" si="149"/>
        <v>0</v>
      </c>
      <c r="R135" s="360"/>
      <c r="S135" s="360"/>
      <c r="T135" s="360"/>
      <c r="U135" s="360"/>
      <c r="V135" s="360"/>
      <c r="W135" s="478"/>
      <c r="X135" s="360"/>
      <c r="Y135" s="9"/>
      <c r="Z135" s="360"/>
      <c r="AA135" s="360"/>
      <c r="AB135" s="360"/>
      <c r="AC135" s="360"/>
      <c r="AD135" s="351">
        <f>SUM(AE135:AP135)</f>
        <v>0</v>
      </c>
      <c r="AE135" s="360"/>
      <c r="AF135" s="360"/>
      <c r="AG135" s="360"/>
      <c r="AH135" s="360"/>
      <c r="AI135" s="360"/>
      <c r="AJ135" s="360"/>
      <c r="AK135" s="360"/>
      <c r="AL135" s="9"/>
      <c r="AM135" s="360"/>
      <c r="AN135" s="360"/>
      <c r="AO135" s="360"/>
      <c r="AP135" s="360"/>
    </row>
    <row r="136" spans="1:42" s="361" customFormat="1">
      <c r="A136" s="350">
        <v>313</v>
      </c>
      <c r="B136" s="342"/>
      <c r="C136" s="477">
        <f>SUM(C133:C135)</f>
        <v>69555</v>
      </c>
      <c r="D136" s="477"/>
      <c r="E136" s="477"/>
      <c r="F136" s="477"/>
      <c r="G136" s="477"/>
      <c r="H136" s="477"/>
      <c r="I136" s="477">
        <f>SUM(I133:I135)</f>
        <v>3200</v>
      </c>
      <c r="J136" s="477">
        <f>SUM(J133:J135)</f>
        <v>0</v>
      </c>
      <c r="K136" s="477">
        <f>SUM(K131:K135)</f>
        <v>0</v>
      </c>
      <c r="L136" s="477">
        <f>SUM(L133:L135)</f>
        <v>66355</v>
      </c>
      <c r="M136" s="360"/>
      <c r="N136" s="360"/>
      <c r="O136" s="360"/>
      <c r="P136" s="360"/>
      <c r="Q136" s="360">
        <f>SUM(Q133:Q135)</f>
        <v>70214</v>
      </c>
      <c r="R136" s="360"/>
      <c r="S136" s="360"/>
      <c r="T136" s="360"/>
      <c r="U136" s="360"/>
      <c r="V136" s="360"/>
      <c r="W136" s="477">
        <f>SUM(W133:W135)</f>
        <v>3200</v>
      </c>
      <c r="X136" s="360">
        <f>SUM(X131:X135)</f>
        <v>0</v>
      </c>
      <c r="Y136" s="360">
        <f>SUM(Y133:Y135)</f>
        <v>67014</v>
      </c>
      <c r="Z136" s="360"/>
      <c r="AA136" s="360"/>
      <c r="AB136" s="360"/>
      <c r="AC136" s="360"/>
      <c r="AD136" s="360">
        <f>SUM(AD133:AD135)</f>
        <v>70524</v>
      </c>
      <c r="AE136" s="360"/>
      <c r="AF136" s="360"/>
      <c r="AG136" s="360"/>
      <c r="AH136" s="360"/>
      <c r="AI136" s="360"/>
      <c r="AJ136" s="360">
        <f>SUM(AJ133:AJ135)</f>
        <v>3200</v>
      </c>
      <c r="AK136" s="360">
        <f>SUM(AK131:AK135)</f>
        <v>0</v>
      </c>
      <c r="AL136" s="360">
        <f>SUM(AL133:AL135)</f>
        <v>67324</v>
      </c>
      <c r="AM136" s="360"/>
      <c r="AN136" s="360"/>
      <c r="AO136" s="360"/>
      <c r="AP136" s="360"/>
    </row>
    <row r="137" spans="1:42" s="324" customFormat="1">
      <c r="A137" s="350">
        <v>3211</v>
      </c>
      <c r="B137" s="342" t="s">
        <v>28</v>
      </c>
      <c r="C137" s="451">
        <f t="shared" ref="C137:C140" si="150">SUM(D137:P137)</f>
        <v>22500</v>
      </c>
      <c r="D137" s="451"/>
      <c r="E137" s="451"/>
      <c r="F137" s="451"/>
      <c r="G137" s="451"/>
      <c r="H137" s="451"/>
      <c r="I137" s="451">
        <v>2000</v>
      </c>
      <c r="J137" s="451"/>
      <c r="K137" s="451"/>
      <c r="L137" s="451">
        <v>20500</v>
      </c>
      <c r="M137" s="351"/>
      <c r="N137" s="351"/>
      <c r="O137" s="351"/>
      <c r="P137" s="351"/>
      <c r="Q137" s="351">
        <f t="shared" ref="Q137:Q140" si="151">SUM(R137:AC137)</f>
        <v>22500</v>
      </c>
      <c r="R137" s="351"/>
      <c r="S137" s="351"/>
      <c r="T137" s="351"/>
      <c r="U137" s="351"/>
      <c r="V137" s="351"/>
      <c r="W137" s="451">
        <v>2000</v>
      </c>
      <c r="X137" s="351"/>
      <c r="Y137" s="351">
        <v>20500</v>
      </c>
      <c r="Z137" s="351"/>
      <c r="AA137" s="351"/>
      <c r="AB137" s="351"/>
      <c r="AC137" s="351"/>
      <c r="AD137" s="351">
        <f>SUM(AE137:AP137)</f>
        <v>22500</v>
      </c>
      <c r="AE137" s="351"/>
      <c r="AF137" s="351"/>
      <c r="AG137" s="351"/>
      <c r="AH137" s="351"/>
      <c r="AI137" s="351"/>
      <c r="AJ137" s="351">
        <v>2000</v>
      </c>
      <c r="AK137" s="351"/>
      <c r="AL137" s="351">
        <v>20500</v>
      </c>
      <c r="AM137" s="351"/>
      <c r="AN137" s="351"/>
      <c r="AO137" s="351"/>
      <c r="AP137" s="351"/>
    </row>
    <row r="138" spans="1:42" s="324" customFormat="1" ht="25.5">
      <c r="A138" s="350">
        <v>3212</v>
      </c>
      <c r="B138" s="342" t="s">
        <v>29</v>
      </c>
      <c r="C138" s="451">
        <f t="shared" si="150"/>
        <v>30000</v>
      </c>
      <c r="D138" s="451"/>
      <c r="E138" s="451"/>
      <c r="F138" s="451"/>
      <c r="G138" s="451"/>
      <c r="H138" s="451"/>
      <c r="I138" s="451">
        <v>2000</v>
      </c>
      <c r="J138" s="451"/>
      <c r="K138" s="451"/>
      <c r="L138" s="451">
        <v>28000</v>
      </c>
      <c r="M138" s="351"/>
      <c r="N138" s="351"/>
      <c r="O138" s="351"/>
      <c r="P138" s="351"/>
      <c r="Q138" s="351">
        <f t="shared" si="151"/>
        <v>30000</v>
      </c>
      <c r="R138" s="351"/>
      <c r="S138" s="351"/>
      <c r="T138" s="351"/>
      <c r="U138" s="351"/>
      <c r="V138" s="351"/>
      <c r="W138" s="451">
        <v>2000</v>
      </c>
      <c r="X138" s="351"/>
      <c r="Y138" s="351">
        <v>28000</v>
      </c>
      <c r="Z138" s="351"/>
      <c r="AA138" s="351"/>
      <c r="AB138" s="351"/>
      <c r="AC138" s="351"/>
      <c r="AD138" s="351">
        <f>SUM(AE138:AP138)</f>
        <v>30000</v>
      </c>
      <c r="AE138" s="351"/>
      <c r="AF138" s="351"/>
      <c r="AG138" s="351"/>
      <c r="AH138" s="351"/>
      <c r="AI138" s="351"/>
      <c r="AJ138" s="351">
        <v>2000</v>
      </c>
      <c r="AK138" s="351"/>
      <c r="AL138" s="351">
        <v>28000</v>
      </c>
      <c r="AM138" s="351"/>
      <c r="AN138" s="351"/>
      <c r="AO138" s="351"/>
      <c r="AP138" s="351"/>
    </row>
    <row r="139" spans="1:42">
      <c r="A139" s="350">
        <v>3213</v>
      </c>
      <c r="B139" s="342" t="s">
        <v>30</v>
      </c>
      <c r="C139" s="451">
        <f t="shared" si="150"/>
        <v>40400</v>
      </c>
      <c r="D139" s="451"/>
      <c r="E139" s="451"/>
      <c r="F139" s="451"/>
      <c r="G139" s="451"/>
      <c r="H139" s="451"/>
      <c r="I139" s="451"/>
      <c r="J139" s="451"/>
      <c r="K139" s="451"/>
      <c r="L139" s="451">
        <v>40400</v>
      </c>
      <c r="M139" s="351"/>
      <c r="N139" s="351"/>
      <c r="O139" s="351"/>
      <c r="P139" s="351"/>
      <c r="Q139" s="351">
        <f t="shared" si="151"/>
        <v>40400</v>
      </c>
      <c r="R139" s="351"/>
      <c r="S139" s="351"/>
      <c r="T139" s="351"/>
      <c r="U139" s="351"/>
      <c r="V139" s="351"/>
      <c r="W139" s="451"/>
      <c r="X139" s="351"/>
      <c r="Y139" s="351">
        <v>40400</v>
      </c>
      <c r="Z139" s="351"/>
      <c r="AA139" s="351"/>
      <c r="AB139" s="351"/>
      <c r="AC139" s="351"/>
      <c r="AD139" s="351">
        <f>SUM(AE139:AP139)</f>
        <v>40400</v>
      </c>
      <c r="AE139" s="351"/>
      <c r="AF139" s="351"/>
      <c r="AG139" s="351"/>
      <c r="AH139" s="351"/>
      <c r="AI139" s="351"/>
      <c r="AJ139" s="351"/>
      <c r="AK139" s="351"/>
      <c r="AL139" s="351">
        <v>40400</v>
      </c>
      <c r="AM139" s="351"/>
      <c r="AN139" s="351"/>
      <c r="AO139" s="351"/>
      <c r="AP139" s="351"/>
    </row>
    <row r="140" spans="1:42" ht="25.5">
      <c r="A140" s="449">
        <v>3214</v>
      </c>
      <c r="B140" s="454" t="s">
        <v>31</v>
      </c>
      <c r="C140" s="451">
        <f t="shared" si="150"/>
        <v>1000</v>
      </c>
      <c r="D140" s="451"/>
      <c r="E140" s="451"/>
      <c r="F140" s="451"/>
      <c r="G140" s="451"/>
      <c r="H140" s="451"/>
      <c r="I140" s="451">
        <v>1000</v>
      </c>
      <c r="J140" s="451"/>
      <c r="K140" s="451"/>
      <c r="L140" s="451"/>
      <c r="M140" s="351"/>
      <c r="N140" s="351"/>
      <c r="O140" s="351"/>
      <c r="P140" s="351"/>
      <c r="Q140" s="351">
        <f t="shared" si="151"/>
        <v>1000</v>
      </c>
      <c r="R140" s="351"/>
      <c r="S140" s="351"/>
      <c r="T140" s="351"/>
      <c r="U140" s="351"/>
      <c r="V140" s="351"/>
      <c r="W140" s="451">
        <v>1000</v>
      </c>
      <c r="X140" s="351"/>
      <c r="Y140" s="351"/>
      <c r="Z140" s="351"/>
      <c r="AA140" s="351"/>
      <c r="AB140" s="351"/>
      <c r="AC140" s="351"/>
      <c r="AD140" s="351">
        <f>SUM(AE140:AP140)</f>
        <v>1000</v>
      </c>
      <c r="AE140" s="351"/>
      <c r="AF140" s="351"/>
      <c r="AG140" s="351"/>
      <c r="AH140" s="351"/>
      <c r="AI140" s="351"/>
      <c r="AJ140" s="351">
        <v>1000</v>
      </c>
      <c r="AK140" s="351"/>
      <c r="AL140" s="351"/>
      <c r="AM140" s="351"/>
      <c r="AN140" s="351"/>
      <c r="AO140" s="351"/>
      <c r="AP140" s="351"/>
    </row>
    <row r="141" spans="1:42">
      <c r="A141" s="350">
        <v>321</v>
      </c>
      <c r="B141" s="342"/>
      <c r="C141" s="469">
        <f>SUM(C137:C140)</f>
        <v>93900</v>
      </c>
      <c r="D141" s="451"/>
      <c r="E141" s="451"/>
      <c r="F141" s="451"/>
      <c r="G141" s="451"/>
      <c r="H141" s="451"/>
      <c r="I141" s="469">
        <f>SUM(I137:I140)</f>
        <v>5000</v>
      </c>
      <c r="J141" s="469">
        <f>SUM(J137:J140)</f>
        <v>0</v>
      </c>
      <c r="K141" s="451">
        <f>SUM(K133:K140)</f>
        <v>0</v>
      </c>
      <c r="L141" s="469">
        <f>SUM(L137:L140)</f>
        <v>88900</v>
      </c>
      <c r="M141" s="351"/>
      <c r="N141" s="351"/>
      <c r="O141" s="351"/>
      <c r="P141" s="351"/>
      <c r="Q141" s="390">
        <f>SUM(Q137:Q140)</f>
        <v>93900</v>
      </c>
      <c r="R141" s="351"/>
      <c r="S141" s="351"/>
      <c r="T141" s="351"/>
      <c r="U141" s="351"/>
      <c r="V141" s="351"/>
      <c r="W141" s="390">
        <f>SUM(W137:W140)</f>
        <v>5000</v>
      </c>
      <c r="X141" s="351">
        <f>SUM(X133:X140)</f>
        <v>0</v>
      </c>
      <c r="Y141" s="390">
        <f>SUM(Y137:Y140)</f>
        <v>88900</v>
      </c>
      <c r="Z141" s="351"/>
      <c r="AA141" s="351"/>
      <c r="AB141" s="351"/>
      <c r="AC141" s="351"/>
      <c r="AD141" s="390">
        <f>SUM(AD137:AD140)</f>
        <v>93900</v>
      </c>
      <c r="AE141" s="351"/>
      <c r="AF141" s="351"/>
      <c r="AG141" s="351"/>
      <c r="AH141" s="351"/>
      <c r="AI141" s="351"/>
      <c r="AJ141" s="390">
        <f>SUM(AJ137:AJ140)</f>
        <v>5000</v>
      </c>
      <c r="AK141" s="351">
        <f>SUM(AK133:AK140)</f>
        <v>0</v>
      </c>
      <c r="AL141" s="390">
        <f>SUM(AL137:AL140)</f>
        <v>88900</v>
      </c>
      <c r="AM141" s="351"/>
      <c r="AN141" s="351"/>
      <c r="AO141" s="351"/>
      <c r="AP141" s="351"/>
    </row>
    <row r="142" spans="1:42" ht="25.5">
      <c r="A142" s="350">
        <v>3221</v>
      </c>
      <c r="B142" s="342" t="s">
        <v>32</v>
      </c>
      <c r="C142" s="451">
        <f>SUM(D142:P142)</f>
        <v>6000</v>
      </c>
      <c r="D142" s="451"/>
      <c r="E142" s="451"/>
      <c r="F142" s="451"/>
      <c r="G142" s="451"/>
      <c r="H142" s="451"/>
      <c r="I142" s="451"/>
      <c r="J142" s="451"/>
      <c r="K142" s="451"/>
      <c r="L142" s="451">
        <v>6000</v>
      </c>
      <c r="M142" s="351"/>
      <c r="N142" s="351"/>
      <c r="O142" s="351"/>
      <c r="P142" s="351"/>
      <c r="Q142" s="351">
        <f t="shared" ref="Q142:Q144" si="152">SUM(R142:AC142)</f>
        <v>6000</v>
      </c>
      <c r="R142" s="351"/>
      <c r="S142" s="351"/>
      <c r="T142" s="351"/>
      <c r="U142" s="351"/>
      <c r="V142" s="351"/>
      <c r="W142" s="351"/>
      <c r="X142" s="351"/>
      <c r="Y142" s="351">
        <v>6000</v>
      </c>
      <c r="Z142" s="351"/>
      <c r="AA142" s="351"/>
      <c r="AB142" s="351"/>
      <c r="AC142" s="351"/>
      <c r="AD142" s="351">
        <f>SUM(AE142:AP142)</f>
        <v>6000</v>
      </c>
      <c r="AE142" s="351"/>
      <c r="AF142" s="351"/>
      <c r="AG142" s="351"/>
      <c r="AH142" s="351"/>
      <c r="AI142" s="351"/>
      <c r="AJ142" s="351"/>
      <c r="AK142" s="351"/>
      <c r="AL142" s="351">
        <v>6000</v>
      </c>
      <c r="AM142" s="351"/>
      <c r="AN142" s="351"/>
      <c r="AO142" s="351"/>
      <c r="AP142" s="351"/>
    </row>
    <row r="143" spans="1:42">
      <c r="A143" s="350">
        <v>3223</v>
      </c>
      <c r="B143" s="342" t="s">
        <v>34</v>
      </c>
      <c r="C143" s="451">
        <f>SUM(D143:P143)</f>
        <v>4000</v>
      </c>
      <c r="D143" s="451"/>
      <c r="E143" s="451"/>
      <c r="F143" s="451"/>
      <c r="G143" s="451"/>
      <c r="H143" s="451"/>
      <c r="I143" s="451"/>
      <c r="J143" s="451"/>
      <c r="K143" s="451"/>
      <c r="L143" s="451">
        <v>4000</v>
      </c>
      <c r="M143" s="351"/>
      <c r="N143" s="351"/>
      <c r="O143" s="351"/>
      <c r="P143" s="351"/>
      <c r="Q143" s="351">
        <f t="shared" si="152"/>
        <v>4000</v>
      </c>
      <c r="R143" s="351"/>
      <c r="S143" s="351"/>
      <c r="T143" s="351"/>
      <c r="U143" s="351"/>
      <c r="V143" s="351"/>
      <c r="W143" s="351"/>
      <c r="X143" s="351"/>
      <c r="Y143" s="351">
        <v>4000</v>
      </c>
      <c r="Z143" s="351"/>
      <c r="AA143" s="351"/>
      <c r="AB143" s="351"/>
      <c r="AC143" s="351"/>
      <c r="AD143" s="351">
        <f>SUM(AE143:AP143)</f>
        <v>4000</v>
      </c>
      <c r="AE143" s="351"/>
      <c r="AF143" s="351"/>
      <c r="AG143" s="351"/>
      <c r="AH143" s="351"/>
      <c r="AI143" s="351"/>
      <c r="AJ143" s="351"/>
      <c r="AK143" s="351"/>
      <c r="AL143" s="351">
        <v>4000</v>
      </c>
      <c r="AM143" s="351"/>
      <c r="AN143" s="351"/>
      <c r="AO143" s="351"/>
      <c r="AP143" s="351"/>
    </row>
    <row r="144" spans="1:42" ht="25.5">
      <c r="A144" s="449">
        <v>3227</v>
      </c>
      <c r="B144" s="450" t="s">
        <v>443</v>
      </c>
      <c r="C144" s="451">
        <f>SUM(D144:P144)</f>
        <v>0</v>
      </c>
      <c r="D144" s="451"/>
      <c r="E144" s="451"/>
      <c r="F144" s="451"/>
      <c r="G144" s="451"/>
      <c r="H144" s="451"/>
      <c r="I144" s="451">
        <v>0</v>
      </c>
      <c r="J144" s="451"/>
      <c r="K144" s="451"/>
      <c r="L144" s="451"/>
      <c r="M144" s="351"/>
      <c r="N144" s="351"/>
      <c r="O144" s="351"/>
      <c r="P144" s="351"/>
      <c r="Q144" s="351">
        <f t="shared" si="152"/>
        <v>0</v>
      </c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>
        <f>SUM(AE144:AP144)</f>
        <v>0</v>
      </c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</row>
    <row r="145" spans="1:42">
      <c r="A145" s="350">
        <v>322</v>
      </c>
      <c r="B145" s="342"/>
      <c r="C145" s="469">
        <f>SUM(C142:C144)</f>
        <v>10000</v>
      </c>
      <c r="D145" s="451"/>
      <c r="E145" s="451"/>
      <c r="F145" s="451"/>
      <c r="G145" s="451"/>
      <c r="H145" s="451"/>
      <c r="I145" s="469">
        <f>SUM(I142:I144)</f>
        <v>0</v>
      </c>
      <c r="J145" s="451"/>
      <c r="K145" s="451"/>
      <c r="L145" s="469">
        <f>SUM(L142:L144)</f>
        <v>10000</v>
      </c>
      <c r="M145" s="351"/>
      <c r="N145" s="351"/>
      <c r="O145" s="351"/>
      <c r="P145" s="351"/>
      <c r="Q145" s="390">
        <f>SUM(Q142:Q144)</f>
        <v>10000</v>
      </c>
      <c r="R145" s="351"/>
      <c r="S145" s="351"/>
      <c r="T145" s="351"/>
      <c r="U145" s="351"/>
      <c r="V145" s="351"/>
      <c r="W145" s="390">
        <f>SUM(W142:W144)</f>
        <v>0</v>
      </c>
      <c r="X145" s="351"/>
      <c r="Y145" s="390">
        <f>SUM(Y142:Y144)</f>
        <v>10000</v>
      </c>
      <c r="Z145" s="351"/>
      <c r="AA145" s="351"/>
      <c r="AB145" s="351"/>
      <c r="AC145" s="351"/>
      <c r="AD145" s="390">
        <f>SUM(AD142:AD144)</f>
        <v>10000</v>
      </c>
      <c r="AE145" s="351"/>
      <c r="AF145" s="351"/>
      <c r="AG145" s="351"/>
      <c r="AH145" s="351"/>
      <c r="AI145" s="351"/>
      <c r="AJ145" s="390">
        <f>SUM(AJ142:AJ144)</f>
        <v>0</v>
      </c>
      <c r="AK145" s="351"/>
      <c r="AL145" s="390">
        <f>SUM(AL142:AL144)</f>
        <v>10000</v>
      </c>
      <c r="AM145" s="351"/>
      <c r="AN145" s="351"/>
      <c r="AO145" s="351"/>
      <c r="AP145" s="351"/>
    </row>
    <row r="146" spans="1:42">
      <c r="A146" s="350">
        <v>3231</v>
      </c>
      <c r="B146" s="342" t="s">
        <v>38</v>
      </c>
      <c r="C146" s="451">
        <f t="shared" ref="C146:C148" si="153">SUM(D146:P146)</f>
        <v>3600</v>
      </c>
      <c r="D146" s="451"/>
      <c r="E146" s="451"/>
      <c r="F146" s="451"/>
      <c r="G146" s="451"/>
      <c r="H146" s="451"/>
      <c r="I146" s="451"/>
      <c r="J146" s="451"/>
      <c r="K146" s="451"/>
      <c r="L146" s="451">
        <v>3600</v>
      </c>
      <c r="M146" s="351"/>
      <c r="N146" s="351"/>
      <c r="O146" s="351"/>
      <c r="P146" s="351"/>
      <c r="Q146" s="351">
        <f t="shared" ref="Q146:Q148" si="154">SUM(R146:AC146)</f>
        <v>3600</v>
      </c>
      <c r="R146" s="351"/>
      <c r="S146" s="351"/>
      <c r="T146" s="351"/>
      <c r="U146" s="351"/>
      <c r="V146" s="351"/>
      <c r="W146" s="351"/>
      <c r="X146" s="351"/>
      <c r="Y146" s="351">
        <v>3600</v>
      </c>
      <c r="Z146" s="351"/>
      <c r="AA146" s="351"/>
      <c r="AB146" s="351"/>
      <c r="AC146" s="351"/>
      <c r="AD146" s="351">
        <f>SUM(AE146:AP146)</f>
        <v>3600</v>
      </c>
      <c r="AE146" s="351"/>
      <c r="AF146" s="351"/>
      <c r="AG146" s="351"/>
      <c r="AH146" s="351"/>
      <c r="AI146" s="351"/>
      <c r="AJ146" s="351"/>
      <c r="AK146" s="351"/>
      <c r="AL146" s="351">
        <v>3600</v>
      </c>
      <c r="AM146" s="351"/>
      <c r="AN146" s="351"/>
      <c r="AO146" s="351"/>
      <c r="AP146" s="351"/>
    </row>
    <row r="147" spans="1:42">
      <c r="A147" s="350">
        <v>3233</v>
      </c>
      <c r="B147" s="342" t="s">
        <v>40</v>
      </c>
      <c r="C147" s="351">
        <f t="shared" si="153"/>
        <v>3000</v>
      </c>
      <c r="D147" s="351"/>
      <c r="E147" s="351"/>
      <c r="F147" s="351"/>
      <c r="G147" s="351"/>
      <c r="H147" s="351"/>
      <c r="I147" s="351"/>
      <c r="J147" s="351"/>
      <c r="K147" s="351"/>
      <c r="L147" s="351">
        <v>3000</v>
      </c>
      <c r="M147" s="351"/>
      <c r="N147" s="351"/>
      <c r="O147" s="351"/>
      <c r="P147" s="351"/>
      <c r="Q147" s="351">
        <f t="shared" si="154"/>
        <v>2000</v>
      </c>
      <c r="R147" s="351"/>
      <c r="S147" s="351"/>
      <c r="T147" s="351"/>
      <c r="U147" s="351"/>
      <c r="V147" s="351"/>
      <c r="W147" s="351"/>
      <c r="X147" s="351"/>
      <c r="Y147" s="351">
        <v>2000</v>
      </c>
      <c r="Z147" s="351"/>
      <c r="AA147" s="351"/>
      <c r="AB147" s="351"/>
      <c r="AC147" s="351"/>
      <c r="AD147" s="351">
        <f>SUM(AE147:AP147)</f>
        <v>2000</v>
      </c>
      <c r="AE147" s="351"/>
      <c r="AF147" s="351"/>
      <c r="AG147" s="351"/>
      <c r="AH147" s="351"/>
      <c r="AI147" s="351"/>
      <c r="AJ147" s="351"/>
      <c r="AK147" s="351"/>
      <c r="AL147" s="351">
        <v>2000</v>
      </c>
      <c r="AM147" s="351"/>
      <c r="AN147" s="351"/>
      <c r="AO147" s="351"/>
      <c r="AP147" s="351"/>
    </row>
    <row r="148" spans="1:42">
      <c r="A148" s="350">
        <v>3237</v>
      </c>
      <c r="B148" s="342" t="s">
        <v>44</v>
      </c>
      <c r="C148" s="351">
        <f t="shared" si="153"/>
        <v>70000</v>
      </c>
      <c r="D148" s="351"/>
      <c r="E148" s="351"/>
      <c r="F148" s="351"/>
      <c r="G148" s="351"/>
      <c r="H148" s="351"/>
      <c r="I148" s="351">
        <v>15000</v>
      </c>
      <c r="J148" s="351"/>
      <c r="K148" s="351"/>
      <c r="L148" s="451">
        <v>55000</v>
      </c>
      <c r="M148" s="351"/>
      <c r="N148" s="351"/>
      <c r="O148" s="351"/>
      <c r="P148" s="351"/>
      <c r="Q148" s="351">
        <f t="shared" si="154"/>
        <v>70000</v>
      </c>
      <c r="R148" s="351"/>
      <c r="S148" s="351"/>
      <c r="T148" s="351"/>
      <c r="U148" s="351"/>
      <c r="V148" s="351"/>
      <c r="W148" s="351">
        <v>15000</v>
      </c>
      <c r="X148" s="351"/>
      <c r="Y148" s="351">
        <v>55000</v>
      </c>
      <c r="Z148" s="351"/>
      <c r="AA148" s="351"/>
      <c r="AB148" s="351"/>
      <c r="AC148" s="351"/>
      <c r="AD148" s="351">
        <f>SUM(AE148:AP148)</f>
        <v>70000</v>
      </c>
      <c r="AE148" s="351"/>
      <c r="AF148" s="351"/>
      <c r="AG148" s="351"/>
      <c r="AH148" s="351"/>
      <c r="AI148" s="351"/>
      <c r="AJ148" s="351">
        <v>15000</v>
      </c>
      <c r="AK148" s="351"/>
      <c r="AL148" s="351">
        <v>55000</v>
      </c>
      <c r="AM148" s="351"/>
      <c r="AN148" s="351"/>
      <c r="AO148" s="351"/>
      <c r="AP148" s="351"/>
    </row>
    <row r="149" spans="1:42">
      <c r="A149" s="350">
        <v>323</v>
      </c>
      <c r="B149" s="342"/>
      <c r="C149" s="390">
        <f>SUM(C146:C148)</f>
        <v>76600</v>
      </c>
      <c r="D149" s="351"/>
      <c r="E149" s="351"/>
      <c r="F149" s="351"/>
      <c r="G149" s="351"/>
      <c r="H149" s="351"/>
      <c r="I149" s="390">
        <f>SUM(I146:I148)</f>
        <v>15000</v>
      </c>
      <c r="J149" s="351"/>
      <c r="K149" s="351">
        <f>SUM(K137:K148)</f>
        <v>0</v>
      </c>
      <c r="L149" s="390">
        <f>SUM(L146:L148)</f>
        <v>61600</v>
      </c>
      <c r="M149" s="351"/>
      <c r="N149" s="351"/>
      <c r="O149" s="351"/>
      <c r="P149" s="351"/>
      <c r="Q149" s="390">
        <f>SUM(Q146:Q148)</f>
        <v>75600</v>
      </c>
      <c r="R149" s="351"/>
      <c r="S149" s="351"/>
      <c r="T149" s="351"/>
      <c r="U149" s="351"/>
      <c r="V149" s="351"/>
      <c r="W149" s="390">
        <f>SUM(W146:W148)</f>
        <v>15000</v>
      </c>
      <c r="X149" s="351">
        <f>SUM(X137:X148)</f>
        <v>0</v>
      </c>
      <c r="Y149" s="390">
        <f>SUM(Y146:Y148)</f>
        <v>60600</v>
      </c>
      <c r="Z149" s="351"/>
      <c r="AA149" s="351"/>
      <c r="AB149" s="351"/>
      <c r="AC149" s="351"/>
      <c r="AD149" s="390">
        <f>SUM(AD146:AD148)</f>
        <v>75600</v>
      </c>
      <c r="AE149" s="351"/>
      <c r="AF149" s="351"/>
      <c r="AG149" s="351"/>
      <c r="AH149" s="351"/>
      <c r="AI149" s="351"/>
      <c r="AJ149" s="390">
        <f>SUM(AJ146:AJ148)</f>
        <v>15000</v>
      </c>
      <c r="AK149" s="351">
        <f>SUM(AK137:AK148)</f>
        <v>0</v>
      </c>
      <c r="AL149" s="390">
        <f>SUM(AL146:AL148)</f>
        <v>60600</v>
      </c>
      <c r="AM149" s="351"/>
      <c r="AN149" s="351"/>
      <c r="AO149" s="351"/>
      <c r="AP149" s="351"/>
    </row>
    <row r="150" spans="1:42" s="331" customFormat="1" ht="38.25">
      <c r="A150" s="344" t="s">
        <v>19</v>
      </c>
      <c r="B150" s="345" t="s">
        <v>64</v>
      </c>
      <c r="C150" s="346">
        <f t="shared" ref="C150:N150" si="155">C157+C189</f>
        <v>2118192</v>
      </c>
      <c r="D150" s="346">
        <f t="shared" si="155"/>
        <v>241000</v>
      </c>
      <c r="E150" s="346"/>
      <c r="F150" s="346">
        <f t="shared" si="155"/>
        <v>0</v>
      </c>
      <c r="G150" s="346">
        <f t="shared" si="155"/>
        <v>300000</v>
      </c>
      <c r="H150" s="346">
        <f t="shared" si="155"/>
        <v>0</v>
      </c>
      <c r="I150" s="346">
        <f t="shared" si="155"/>
        <v>436790</v>
      </c>
      <c r="J150" s="346">
        <f t="shared" ref="J150" si="156">J157+J189</f>
        <v>0</v>
      </c>
      <c r="K150" s="346">
        <f t="shared" si="155"/>
        <v>491402</v>
      </c>
      <c r="L150" s="346">
        <f t="shared" si="155"/>
        <v>649000</v>
      </c>
      <c r="M150" s="346">
        <f t="shared" si="155"/>
        <v>0</v>
      </c>
      <c r="N150" s="346">
        <f t="shared" si="155"/>
        <v>0</v>
      </c>
      <c r="O150" s="346">
        <f t="shared" ref="O150:AA150" si="157">O157+O189</f>
        <v>0</v>
      </c>
      <c r="P150" s="346">
        <f t="shared" si="157"/>
        <v>0</v>
      </c>
      <c r="Q150" s="346">
        <f t="shared" si="157"/>
        <v>2118192</v>
      </c>
      <c r="R150" s="346">
        <f t="shared" si="157"/>
        <v>241000</v>
      </c>
      <c r="S150" s="346"/>
      <c r="T150" s="346">
        <f t="shared" si="157"/>
        <v>0</v>
      </c>
      <c r="U150" s="346">
        <f t="shared" si="157"/>
        <v>300000</v>
      </c>
      <c r="V150" s="346">
        <f t="shared" si="157"/>
        <v>0</v>
      </c>
      <c r="W150" s="346">
        <f t="shared" si="157"/>
        <v>436790</v>
      </c>
      <c r="X150" s="346">
        <f t="shared" si="157"/>
        <v>491402</v>
      </c>
      <c r="Y150" s="346">
        <f t="shared" si="157"/>
        <v>649000</v>
      </c>
      <c r="Z150" s="346">
        <f t="shared" si="157"/>
        <v>0</v>
      </c>
      <c r="AA150" s="346">
        <f t="shared" si="157"/>
        <v>0</v>
      </c>
      <c r="AB150" s="346">
        <f t="shared" ref="AB150:AN150" si="158">AB157+AB189</f>
        <v>0</v>
      </c>
      <c r="AC150" s="346">
        <f t="shared" si="158"/>
        <v>0</v>
      </c>
      <c r="AD150" s="346">
        <f t="shared" si="158"/>
        <v>2118192</v>
      </c>
      <c r="AE150" s="346">
        <f t="shared" si="158"/>
        <v>241000</v>
      </c>
      <c r="AF150" s="346"/>
      <c r="AG150" s="346">
        <f t="shared" si="158"/>
        <v>0</v>
      </c>
      <c r="AH150" s="346">
        <f t="shared" si="158"/>
        <v>300000</v>
      </c>
      <c r="AI150" s="346">
        <f t="shared" si="158"/>
        <v>0</v>
      </c>
      <c r="AJ150" s="346">
        <f t="shared" si="158"/>
        <v>436790</v>
      </c>
      <c r="AK150" s="346">
        <f t="shared" si="158"/>
        <v>491402</v>
      </c>
      <c r="AL150" s="346">
        <f t="shared" si="158"/>
        <v>649000</v>
      </c>
      <c r="AM150" s="346">
        <f t="shared" si="158"/>
        <v>0</v>
      </c>
      <c r="AN150" s="346">
        <f t="shared" si="158"/>
        <v>0</v>
      </c>
      <c r="AO150" s="346">
        <f t="shared" ref="AO150:AP150" si="159">AO157+AO189</f>
        <v>0</v>
      </c>
      <c r="AP150" s="346">
        <f t="shared" si="159"/>
        <v>0</v>
      </c>
    </row>
    <row r="151" spans="1:42" ht="39" customHeight="1">
      <c r="A151" s="347" t="s">
        <v>21</v>
      </c>
      <c r="B151" s="348" t="s">
        <v>65</v>
      </c>
      <c r="C151" s="349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</row>
    <row r="152" spans="1:42" s="324" customFormat="1">
      <c r="A152" s="350">
        <v>3111</v>
      </c>
      <c r="B152" s="342" t="s">
        <v>23</v>
      </c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</row>
    <row r="153" spans="1:42" ht="25.5">
      <c r="A153" s="350">
        <v>3132</v>
      </c>
      <c r="B153" s="342" t="s">
        <v>26</v>
      </c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</row>
    <row r="154" spans="1:42" ht="25.5">
      <c r="A154" s="350">
        <v>3133</v>
      </c>
      <c r="B154" s="342" t="s">
        <v>27</v>
      </c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</row>
    <row r="155" spans="1:42">
      <c r="A155" s="350">
        <v>3222</v>
      </c>
      <c r="B155" s="342" t="s">
        <v>66</v>
      </c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</row>
    <row r="156" spans="1:42">
      <c r="A156" s="350">
        <v>3231</v>
      </c>
      <c r="B156" s="342" t="s">
        <v>67</v>
      </c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</row>
    <row r="157" spans="1:42">
      <c r="A157" s="485" t="s">
        <v>21</v>
      </c>
      <c r="B157" s="348" t="s">
        <v>68</v>
      </c>
      <c r="C157" s="349">
        <f>C160+C162+C165+C167+C171+C173</f>
        <v>2118192</v>
      </c>
      <c r="D157" s="349">
        <f t="shared" ref="D157:N157" si="160">D160+D162+D165+D167+D171+D173</f>
        <v>241000</v>
      </c>
      <c r="E157" s="349"/>
      <c r="F157" s="349">
        <f t="shared" si="160"/>
        <v>0</v>
      </c>
      <c r="G157" s="349">
        <f t="shared" si="160"/>
        <v>300000</v>
      </c>
      <c r="H157" s="349">
        <f t="shared" si="160"/>
        <v>0</v>
      </c>
      <c r="I157" s="349">
        <f t="shared" si="160"/>
        <v>436790</v>
      </c>
      <c r="J157" s="349">
        <f t="shared" ref="J157" si="161">J160+J162+J165+J167+J171+J173</f>
        <v>0</v>
      </c>
      <c r="K157" s="349">
        <f t="shared" si="160"/>
        <v>491402</v>
      </c>
      <c r="L157" s="349">
        <f t="shared" si="160"/>
        <v>649000</v>
      </c>
      <c r="M157" s="349">
        <f t="shared" si="160"/>
        <v>0</v>
      </c>
      <c r="N157" s="349">
        <f t="shared" si="160"/>
        <v>0</v>
      </c>
      <c r="O157" s="349">
        <f t="shared" ref="O157" si="162">O160+O165+O167+O171+O173</f>
        <v>0</v>
      </c>
      <c r="P157" s="349">
        <f t="shared" ref="P157" si="163">P160+P162+P165+P167+P171+P173</f>
        <v>0</v>
      </c>
      <c r="Q157" s="349">
        <f>Q160+Q162+Q165+Q167+Q171+Q173</f>
        <v>2118192</v>
      </c>
      <c r="R157" s="349">
        <f t="shared" ref="R157:AA157" si="164">R160+R162+R165+R167+R171+R173</f>
        <v>241000</v>
      </c>
      <c r="S157" s="349"/>
      <c r="T157" s="349">
        <f t="shared" si="164"/>
        <v>0</v>
      </c>
      <c r="U157" s="349">
        <f t="shared" si="164"/>
        <v>300000</v>
      </c>
      <c r="V157" s="349">
        <f t="shared" si="164"/>
        <v>0</v>
      </c>
      <c r="W157" s="349">
        <f>W160+W162+W165+W167+W171+W173</f>
        <v>436790</v>
      </c>
      <c r="X157" s="349">
        <f>X160+X162+X165+X167+X171+X173</f>
        <v>491402</v>
      </c>
      <c r="Y157" s="349">
        <f>Y160+Y162+Y165+Y167+Y171+Y173</f>
        <v>649000</v>
      </c>
      <c r="Z157" s="349">
        <f t="shared" si="164"/>
        <v>0</v>
      </c>
      <c r="AA157" s="349">
        <f t="shared" si="164"/>
        <v>0</v>
      </c>
      <c r="AB157" s="349">
        <f t="shared" ref="AB157" si="165">AB160+AB165+AB167+AB171+AB173</f>
        <v>0</v>
      </c>
      <c r="AC157" s="349">
        <f t="shared" ref="AC157" si="166">AC160+AC162+AC165+AC167+AC171+AC173</f>
        <v>0</v>
      </c>
      <c r="AD157" s="349">
        <f>AD160+AD162+AD165+AD167+AD171+AD173</f>
        <v>2118192</v>
      </c>
      <c r="AE157" s="349">
        <f t="shared" ref="AE157:AN157" si="167">AE160+AE162+AE165+AE167+AE171+AE173</f>
        <v>241000</v>
      </c>
      <c r="AF157" s="349"/>
      <c r="AG157" s="349">
        <f t="shared" si="167"/>
        <v>0</v>
      </c>
      <c r="AH157" s="349">
        <f t="shared" si="167"/>
        <v>300000</v>
      </c>
      <c r="AI157" s="349">
        <f t="shared" si="167"/>
        <v>0</v>
      </c>
      <c r="AJ157" s="349">
        <f t="shared" si="167"/>
        <v>436790</v>
      </c>
      <c r="AK157" s="349">
        <f t="shared" si="167"/>
        <v>491402</v>
      </c>
      <c r="AL157" s="349">
        <f t="shared" si="167"/>
        <v>649000</v>
      </c>
      <c r="AM157" s="349">
        <f t="shared" si="167"/>
        <v>0</v>
      </c>
      <c r="AN157" s="349">
        <f t="shared" si="167"/>
        <v>0</v>
      </c>
      <c r="AO157" s="349">
        <f t="shared" ref="AO157" si="168">AO160+AO165+AO167+AO171+AO173</f>
        <v>0</v>
      </c>
      <c r="AP157" s="349">
        <f t="shared" ref="AP157" si="169">AP160+AP162+AP165+AP167+AP171+AP173</f>
        <v>0</v>
      </c>
    </row>
    <row r="158" spans="1:42" s="324" customFormat="1">
      <c r="A158" s="350">
        <v>3111</v>
      </c>
      <c r="B158" s="342" t="s">
        <v>23</v>
      </c>
      <c r="C158" s="351">
        <f>SUM(D158:P158)</f>
        <v>1268443</v>
      </c>
      <c r="D158" s="351">
        <v>84778</v>
      </c>
      <c r="E158" s="351"/>
      <c r="F158" s="351"/>
      <c r="G158" s="351">
        <v>300000</v>
      </c>
      <c r="H158" s="351"/>
      <c r="I158" s="351">
        <v>16145</v>
      </c>
      <c r="J158" s="351"/>
      <c r="K158" s="451">
        <v>404859</v>
      </c>
      <c r="L158" s="351">
        <v>462661</v>
      </c>
      <c r="M158" s="351"/>
      <c r="N158" s="351"/>
      <c r="O158" s="351"/>
      <c r="P158" s="351">
        <f>SUM(M158:N158)</f>
        <v>0</v>
      </c>
      <c r="Q158" s="351">
        <f>SUM(R158:AC158)</f>
        <v>1268443</v>
      </c>
      <c r="R158" s="351">
        <v>84778</v>
      </c>
      <c r="S158" s="351"/>
      <c r="T158" s="351"/>
      <c r="U158" s="351">
        <v>300000</v>
      </c>
      <c r="V158" s="351"/>
      <c r="W158" s="351">
        <v>16145</v>
      </c>
      <c r="X158" s="451">
        <v>404859</v>
      </c>
      <c r="Y158" s="351">
        <v>462661</v>
      </c>
      <c r="Z158" s="351"/>
      <c r="AA158" s="351"/>
      <c r="AB158" s="351"/>
      <c r="AC158" s="351"/>
      <c r="AD158" s="351">
        <f>SUM(AE158:AP158)</f>
        <v>1268443</v>
      </c>
      <c r="AE158" s="351">
        <v>84778</v>
      </c>
      <c r="AF158" s="351"/>
      <c r="AG158" s="351"/>
      <c r="AH158" s="351">
        <v>300000</v>
      </c>
      <c r="AI158" s="351"/>
      <c r="AJ158" s="351">
        <v>16145</v>
      </c>
      <c r="AK158" s="451">
        <v>404859</v>
      </c>
      <c r="AL158" s="351">
        <v>462661</v>
      </c>
      <c r="AM158" s="351"/>
      <c r="AN158" s="351"/>
      <c r="AO158" s="351"/>
      <c r="AP158" s="351"/>
    </row>
    <row r="159" spans="1:42" s="324" customFormat="1">
      <c r="A159" s="350">
        <v>3113</v>
      </c>
      <c r="B159" s="388" t="s">
        <v>415</v>
      </c>
      <c r="C159" s="351">
        <f>SUM(D159:P159)</f>
        <v>137065</v>
      </c>
      <c r="D159" s="351"/>
      <c r="E159" s="351"/>
      <c r="F159" s="351"/>
      <c r="G159" s="351"/>
      <c r="H159" s="351"/>
      <c r="I159" s="351">
        <v>137065</v>
      </c>
      <c r="J159" s="351"/>
      <c r="K159" s="351"/>
      <c r="L159" s="351"/>
      <c r="M159" s="351"/>
      <c r="N159" s="351"/>
      <c r="O159" s="351"/>
      <c r="P159" s="351"/>
      <c r="Q159" s="351">
        <f>SUM(R159:AC159)</f>
        <v>137065</v>
      </c>
      <c r="R159" s="351"/>
      <c r="S159" s="351"/>
      <c r="T159" s="351"/>
      <c r="U159" s="351"/>
      <c r="V159" s="351"/>
      <c r="W159" s="351">
        <v>137065</v>
      </c>
      <c r="X159" s="351"/>
      <c r="Y159" s="351"/>
      <c r="Z159" s="351"/>
      <c r="AA159" s="351"/>
      <c r="AB159" s="351"/>
      <c r="AC159" s="351"/>
      <c r="AD159" s="351">
        <f>SUM(AE159:AP159)</f>
        <v>137065</v>
      </c>
      <c r="AE159" s="351"/>
      <c r="AF159" s="351"/>
      <c r="AG159" s="351"/>
      <c r="AH159" s="351"/>
      <c r="AI159" s="351"/>
      <c r="AJ159" s="351">
        <v>137065</v>
      </c>
      <c r="AK159" s="351"/>
      <c r="AL159" s="351"/>
      <c r="AM159" s="351"/>
      <c r="AN159" s="351"/>
      <c r="AO159" s="351"/>
      <c r="AP159" s="351"/>
    </row>
    <row r="160" spans="1:42" s="324" customFormat="1">
      <c r="A160" s="341">
        <v>311</v>
      </c>
      <c r="B160" s="352"/>
      <c r="C160" s="353">
        <f>SUM(D160:P160)</f>
        <v>1405508</v>
      </c>
      <c r="D160" s="353">
        <f t="shared" ref="D160:N160" si="170">SUM(D158)</f>
        <v>84778</v>
      </c>
      <c r="E160" s="353"/>
      <c r="F160" s="353">
        <f t="shared" si="170"/>
        <v>0</v>
      </c>
      <c r="G160" s="353">
        <f t="shared" si="170"/>
        <v>300000</v>
      </c>
      <c r="H160" s="353">
        <f t="shared" si="170"/>
        <v>0</v>
      </c>
      <c r="I160" s="353">
        <f>SUM(I158:I159)</f>
        <v>153210</v>
      </c>
      <c r="J160" s="353">
        <f>SUM(J158:J159)</f>
        <v>0</v>
      </c>
      <c r="K160" s="353">
        <f t="shared" si="170"/>
        <v>404859</v>
      </c>
      <c r="L160" s="353">
        <f>SUM(L158:L159)</f>
        <v>462661</v>
      </c>
      <c r="M160" s="353">
        <f t="shared" si="170"/>
        <v>0</v>
      </c>
      <c r="N160" s="353">
        <f t="shared" si="170"/>
        <v>0</v>
      </c>
      <c r="O160" s="353">
        <f t="shared" ref="O160" si="171">SUM(O158)</f>
        <v>0</v>
      </c>
      <c r="P160" s="353">
        <f t="shared" ref="P160" si="172">SUM(P158:P159)</f>
        <v>0</v>
      </c>
      <c r="Q160" s="353">
        <f>SUM(R160:AC160)</f>
        <v>1405508</v>
      </c>
      <c r="R160" s="353">
        <f t="shared" ref="R160" si="173">SUM(R158)</f>
        <v>84778</v>
      </c>
      <c r="S160" s="353"/>
      <c r="T160" s="353">
        <f t="shared" ref="T160" si="174">SUM(T158)</f>
        <v>0</v>
      </c>
      <c r="U160" s="353">
        <f t="shared" ref="U160:V160" si="175">SUM(U158)</f>
        <v>300000</v>
      </c>
      <c r="V160" s="353">
        <f t="shared" si="175"/>
        <v>0</v>
      </c>
      <c r="W160" s="353">
        <f>SUM(W158:W159)</f>
        <v>153210</v>
      </c>
      <c r="X160" s="353">
        <f t="shared" ref="X160" si="176">SUM(X158)</f>
        <v>404859</v>
      </c>
      <c r="Y160" s="353">
        <f>SUM(Y158:Y159)</f>
        <v>462661</v>
      </c>
      <c r="Z160" s="353">
        <f t="shared" ref="Z160:AA160" si="177">SUM(Z158)</f>
        <v>0</v>
      </c>
      <c r="AA160" s="353">
        <f t="shared" si="177"/>
        <v>0</v>
      </c>
      <c r="AB160" s="353">
        <f t="shared" ref="AB160" si="178">SUM(AB158)</f>
        <v>0</v>
      </c>
      <c r="AC160" s="353">
        <f t="shared" ref="AC160" si="179">SUM(AC158:AC159)</f>
        <v>0</v>
      </c>
      <c r="AD160" s="353">
        <f>SUM(AE160:AP160)</f>
        <v>1405508</v>
      </c>
      <c r="AE160" s="353">
        <f t="shared" ref="AE160" si="180">SUM(AE158)</f>
        <v>84778</v>
      </c>
      <c r="AF160" s="353"/>
      <c r="AG160" s="353">
        <f t="shared" ref="AG160:AI160" si="181">SUM(AG158)</f>
        <v>0</v>
      </c>
      <c r="AH160" s="353">
        <f t="shared" si="181"/>
        <v>300000</v>
      </c>
      <c r="AI160" s="353">
        <f t="shared" si="181"/>
        <v>0</v>
      </c>
      <c r="AJ160" s="353">
        <f>SUM(AJ158:AJ159)</f>
        <v>153210</v>
      </c>
      <c r="AK160" s="353">
        <f t="shared" ref="AK160" si="182">SUM(AK158)</f>
        <v>404859</v>
      </c>
      <c r="AL160" s="353">
        <f>SUM(AL158:AL159)</f>
        <v>462661</v>
      </c>
      <c r="AM160" s="353">
        <f t="shared" ref="AM160:AN160" si="183">SUM(AM158)</f>
        <v>0</v>
      </c>
      <c r="AN160" s="353">
        <f t="shared" si="183"/>
        <v>0</v>
      </c>
      <c r="AO160" s="353">
        <f t="shared" ref="AO160" si="184">SUM(AO158)</f>
        <v>0</v>
      </c>
      <c r="AP160" s="353">
        <f t="shared" ref="AP160" si="185">SUM(AP158:AP159)</f>
        <v>0</v>
      </c>
    </row>
    <row r="161" spans="1:42" s="324" customFormat="1">
      <c r="A161" s="350">
        <v>3121</v>
      </c>
      <c r="B161" s="342" t="s">
        <v>24</v>
      </c>
      <c r="C161" s="451">
        <f>SUM(D161:P161)</f>
        <v>5000</v>
      </c>
      <c r="D161" s="451"/>
      <c r="E161" s="451"/>
      <c r="F161" s="451"/>
      <c r="G161" s="451"/>
      <c r="H161" s="451"/>
      <c r="I161" s="451">
        <v>5000</v>
      </c>
      <c r="J161" s="451"/>
      <c r="K161" s="451"/>
      <c r="L161" s="451"/>
      <c r="M161" s="351"/>
      <c r="N161" s="351"/>
      <c r="O161" s="351"/>
      <c r="P161" s="351"/>
      <c r="Q161" s="351">
        <f>SUM(R161:AC161)</f>
        <v>5000</v>
      </c>
      <c r="R161" s="451"/>
      <c r="S161" s="351"/>
      <c r="T161" s="351"/>
      <c r="U161" s="451"/>
      <c r="V161" s="451"/>
      <c r="W161" s="451">
        <v>5000</v>
      </c>
      <c r="X161" s="451"/>
      <c r="Y161" s="451"/>
      <c r="Z161" s="351"/>
      <c r="AA161" s="351"/>
      <c r="AB161" s="351"/>
      <c r="AC161" s="351"/>
      <c r="AD161" s="351">
        <f>SUM(AE161:AP161)</f>
        <v>5000</v>
      </c>
      <c r="AE161" s="451"/>
      <c r="AF161" s="351"/>
      <c r="AG161" s="351"/>
      <c r="AH161" s="351"/>
      <c r="AI161" s="351"/>
      <c r="AJ161" s="451">
        <v>5000</v>
      </c>
      <c r="AK161" s="451"/>
      <c r="AL161" s="451"/>
      <c r="AM161" s="351"/>
      <c r="AN161" s="351"/>
      <c r="AO161" s="351"/>
      <c r="AP161" s="351"/>
    </row>
    <row r="162" spans="1:42" s="324" customFormat="1">
      <c r="A162" s="341">
        <v>312</v>
      </c>
      <c r="B162" s="352"/>
      <c r="C162" s="452">
        <f>SUM(C161)</f>
        <v>5000</v>
      </c>
      <c r="D162" s="452">
        <f t="shared" ref="D162:H162" si="186">SUM(D161)</f>
        <v>0</v>
      </c>
      <c r="E162" s="452"/>
      <c r="F162" s="452">
        <f t="shared" si="186"/>
        <v>0</v>
      </c>
      <c r="G162" s="452">
        <f t="shared" si="186"/>
        <v>0</v>
      </c>
      <c r="H162" s="452">
        <f t="shared" si="186"/>
        <v>0</v>
      </c>
      <c r="I162" s="452">
        <f>SUM(I161)</f>
        <v>5000</v>
      </c>
      <c r="J162" s="452">
        <f>SUM(J161)</f>
        <v>0</v>
      </c>
      <c r="K162" s="452">
        <f t="shared" ref="K162:N162" si="187">SUM(K161)</f>
        <v>0</v>
      </c>
      <c r="L162" s="452">
        <f t="shared" si="187"/>
        <v>0</v>
      </c>
      <c r="M162" s="353">
        <f t="shared" si="187"/>
        <v>0</v>
      </c>
      <c r="N162" s="353">
        <f t="shared" si="187"/>
        <v>0</v>
      </c>
      <c r="O162" s="353">
        <f>SUM(O160:O161)</f>
        <v>0</v>
      </c>
      <c r="P162" s="353">
        <f t="shared" ref="P162" si="188">SUM(P161)</f>
        <v>0</v>
      </c>
      <c r="Q162" s="353">
        <f>SUM(Q161)</f>
        <v>5000</v>
      </c>
      <c r="R162" s="452">
        <f t="shared" ref="R162" si="189">SUM(R161)</f>
        <v>0</v>
      </c>
      <c r="S162" s="353"/>
      <c r="T162" s="353">
        <f t="shared" ref="T162" si="190">SUM(T161)</f>
        <v>0</v>
      </c>
      <c r="U162" s="452">
        <f t="shared" ref="U162:V162" si="191">SUM(U161)</f>
        <v>0</v>
      </c>
      <c r="V162" s="452">
        <f t="shared" si="191"/>
        <v>0</v>
      </c>
      <c r="W162" s="452">
        <f>SUM(W161)</f>
        <v>5000</v>
      </c>
      <c r="X162" s="452">
        <f t="shared" ref="X162:Y162" si="192">SUM(X161)</f>
        <v>0</v>
      </c>
      <c r="Y162" s="452">
        <f t="shared" si="192"/>
        <v>0</v>
      </c>
      <c r="Z162" s="353">
        <f t="shared" ref="Z162:AA162" si="193">SUM(Z161)</f>
        <v>0</v>
      </c>
      <c r="AA162" s="353">
        <f t="shared" si="193"/>
        <v>0</v>
      </c>
      <c r="AB162" s="353">
        <f>SUM(AB160:AB161)</f>
        <v>0</v>
      </c>
      <c r="AC162" s="353">
        <f t="shared" ref="AC162" si="194">SUM(AC161)</f>
        <v>0</v>
      </c>
      <c r="AD162" s="353">
        <f>SUM(AD161)</f>
        <v>5000</v>
      </c>
      <c r="AE162" s="452">
        <f t="shared" ref="AE162" si="195">SUM(AE161)</f>
        <v>0</v>
      </c>
      <c r="AF162" s="353"/>
      <c r="AG162" s="353">
        <f t="shared" ref="AG162:AI162" si="196">SUM(AG161)</f>
        <v>0</v>
      </c>
      <c r="AH162" s="353">
        <f t="shared" si="196"/>
        <v>0</v>
      </c>
      <c r="AI162" s="353">
        <f t="shared" si="196"/>
        <v>0</v>
      </c>
      <c r="AJ162" s="452">
        <f>SUM(AJ161)</f>
        <v>5000</v>
      </c>
      <c r="AK162" s="452">
        <f t="shared" ref="AK162:AL162" si="197">SUM(AK161)</f>
        <v>0</v>
      </c>
      <c r="AL162" s="452">
        <f t="shared" si="197"/>
        <v>0</v>
      </c>
      <c r="AM162" s="353">
        <f t="shared" ref="AM162:AN162" si="198">SUM(AM161)</f>
        <v>0</v>
      </c>
      <c r="AN162" s="353">
        <f t="shared" si="198"/>
        <v>0</v>
      </c>
      <c r="AO162" s="353">
        <f>SUM(AO160:AO161)</f>
        <v>0</v>
      </c>
      <c r="AP162" s="353">
        <f t="shared" ref="AP162" si="199">SUM(AP161)</f>
        <v>0</v>
      </c>
    </row>
    <row r="163" spans="1:42" s="324" customFormat="1" ht="25.5">
      <c r="A163" s="350">
        <v>3132</v>
      </c>
      <c r="B163" s="342" t="s">
        <v>26</v>
      </c>
      <c r="C163" s="451">
        <f>SUM(D163:P163)</f>
        <v>251684</v>
      </c>
      <c r="D163" s="451">
        <v>50222</v>
      </c>
      <c r="E163" s="451"/>
      <c r="F163" s="451"/>
      <c r="G163" s="451"/>
      <c r="H163" s="451"/>
      <c r="I163" s="451">
        <v>58580</v>
      </c>
      <c r="J163" s="451"/>
      <c r="K163" s="451">
        <v>66543</v>
      </c>
      <c r="L163" s="451">
        <v>76339</v>
      </c>
      <c r="M163" s="351"/>
      <c r="N163" s="351"/>
      <c r="O163" s="351"/>
      <c r="P163" s="351">
        <f>SUM(M163:N163)</f>
        <v>0</v>
      </c>
      <c r="Q163" s="351">
        <f>SUM(R163:AC163)</f>
        <v>251684</v>
      </c>
      <c r="R163" s="451">
        <v>50222</v>
      </c>
      <c r="S163" s="351"/>
      <c r="T163" s="351"/>
      <c r="U163" s="451"/>
      <c r="V163" s="451"/>
      <c r="W163" s="451">
        <v>58580</v>
      </c>
      <c r="X163" s="451">
        <v>66543</v>
      </c>
      <c r="Y163" s="451">
        <v>76339</v>
      </c>
      <c r="Z163" s="351"/>
      <c r="AA163" s="351"/>
      <c r="AB163" s="351"/>
      <c r="AC163" s="351"/>
      <c r="AD163" s="351">
        <f>SUM(AE163:AP163)</f>
        <v>251684</v>
      </c>
      <c r="AE163" s="451">
        <v>50222</v>
      </c>
      <c r="AF163" s="351"/>
      <c r="AG163" s="351"/>
      <c r="AH163" s="351"/>
      <c r="AI163" s="351"/>
      <c r="AJ163" s="451">
        <v>58580</v>
      </c>
      <c r="AK163" s="451">
        <v>66543</v>
      </c>
      <c r="AL163" s="451">
        <v>76339</v>
      </c>
      <c r="AM163" s="351"/>
      <c r="AN163" s="351"/>
      <c r="AO163" s="351"/>
      <c r="AP163" s="351"/>
    </row>
    <row r="164" spans="1:42" s="324" customFormat="1" ht="25.5">
      <c r="A164" s="350">
        <v>3133</v>
      </c>
      <c r="B164" s="342" t="s">
        <v>27</v>
      </c>
      <c r="C164" s="451">
        <f>SUM(D164:P164)</f>
        <v>0</v>
      </c>
      <c r="D164" s="451"/>
      <c r="E164" s="451"/>
      <c r="F164" s="451"/>
      <c r="G164" s="451"/>
      <c r="H164" s="451"/>
      <c r="I164" s="451"/>
      <c r="J164" s="451"/>
      <c r="K164" s="451"/>
      <c r="L164" s="451"/>
      <c r="M164" s="351"/>
      <c r="N164" s="351"/>
      <c r="O164" s="351"/>
      <c r="P164" s="351"/>
      <c r="Q164" s="351">
        <f>SUM(R164:AC164)</f>
        <v>0</v>
      </c>
      <c r="R164" s="451"/>
      <c r="S164" s="351"/>
      <c r="T164" s="351"/>
      <c r="U164" s="451"/>
      <c r="V164" s="451"/>
      <c r="W164" s="451"/>
      <c r="X164" s="451"/>
      <c r="Y164" s="451"/>
      <c r="Z164" s="351"/>
      <c r="AA164" s="351"/>
      <c r="AB164" s="351"/>
      <c r="AC164" s="351"/>
      <c r="AD164" s="351">
        <f>SUM(AE164:AP164)</f>
        <v>0</v>
      </c>
      <c r="AE164" s="451"/>
      <c r="AF164" s="351"/>
      <c r="AG164" s="351"/>
      <c r="AH164" s="351"/>
      <c r="AI164" s="351"/>
      <c r="AJ164" s="451"/>
      <c r="AK164" s="451"/>
      <c r="AL164" s="451"/>
      <c r="AM164" s="351"/>
      <c r="AN164" s="351"/>
      <c r="AO164" s="351"/>
      <c r="AP164" s="351"/>
    </row>
    <row r="165" spans="1:42" s="324" customFormat="1">
      <c r="A165" s="341">
        <v>313</v>
      </c>
      <c r="B165" s="352"/>
      <c r="C165" s="452">
        <f>SUM(C163:C164)</f>
        <v>251684</v>
      </c>
      <c r="D165" s="452">
        <f t="shared" ref="D165:N165" si="200">SUM(D163:D164)</f>
        <v>50222</v>
      </c>
      <c r="E165" s="452"/>
      <c r="F165" s="452">
        <f t="shared" si="200"/>
        <v>0</v>
      </c>
      <c r="G165" s="452">
        <f t="shared" si="200"/>
        <v>0</v>
      </c>
      <c r="H165" s="452">
        <f t="shared" si="200"/>
        <v>0</v>
      </c>
      <c r="I165" s="452">
        <f t="shared" si="200"/>
        <v>58580</v>
      </c>
      <c r="J165" s="452">
        <f t="shared" ref="J165" si="201">SUM(J163:J164)</f>
        <v>0</v>
      </c>
      <c r="K165" s="452">
        <f t="shared" si="200"/>
        <v>66543</v>
      </c>
      <c r="L165" s="452">
        <f t="shared" si="200"/>
        <v>76339</v>
      </c>
      <c r="M165" s="353">
        <f t="shared" si="200"/>
        <v>0</v>
      </c>
      <c r="N165" s="353">
        <f t="shared" si="200"/>
        <v>0</v>
      </c>
      <c r="O165" s="353">
        <f>SUM(O163:O164)</f>
        <v>0</v>
      </c>
      <c r="P165" s="353">
        <f t="shared" ref="P165" si="202">SUM(P163:P164)</f>
        <v>0</v>
      </c>
      <c r="Q165" s="353">
        <f>SUM(Q163:Q164)</f>
        <v>251684</v>
      </c>
      <c r="R165" s="452">
        <f t="shared" ref="R165" si="203">SUM(R163:R164)</f>
        <v>50222</v>
      </c>
      <c r="S165" s="353"/>
      <c r="T165" s="353">
        <f t="shared" ref="T165:AA165" si="204">SUM(T163:T164)</f>
        <v>0</v>
      </c>
      <c r="U165" s="452">
        <f t="shared" si="204"/>
        <v>0</v>
      </c>
      <c r="V165" s="452">
        <f t="shared" si="204"/>
        <v>0</v>
      </c>
      <c r="W165" s="452">
        <f t="shared" si="204"/>
        <v>58580</v>
      </c>
      <c r="X165" s="452">
        <f t="shared" si="204"/>
        <v>66543</v>
      </c>
      <c r="Y165" s="452">
        <f t="shared" si="204"/>
        <v>76339</v>
      </c>
      <c r="Z165" s="353">
        <f t="shared" si="204"/>
        <v>0</v>
      </c>
      <c r="AA165" s="353">
        <f t="shared" si="204"/>
        <v>0</v>
      </c>
      <c r="AB165" s="353">
        <f>SUM(AB163:AB164)</f>
        <v>0</v>
      </c>
      <c r="AC165" s="353">
        <f t="shared" ref="AC165" si="205">SUM(AC163:AC164)</f>
        <v>0</v>
      </c>
      <c r="AD165" s="353">
        <f>SUM(AD163:AD164)</f>
        <v>251684</v>
      </c>
      <c r="AE165" s="452">
        <f t="shared" ref="AE165" si="206">SUM(AE163:AE164)</f>
        <v>50222</v>
      </c>
      <c r="AF165" s="353"/>
      <c r="AG165" s="353">
        <f t="shared" ref="AG165:AN165" si="207">SUM(AG163:AG164)</f>
        <v>0</v>
      </c>
      <c r="AH165" s="353">
        <f t="shared" si="207"/>
        <v>0</v>
      </c>
      <c r="AI165" s="353">
        <f t="shared" si="207"/>
        <v>0</v>
      </c>
      <c r="AJ165" s="452">
        <f t="shared" si="207"/>
        <v>58580</v>
      </c>
      <c r="AK165" s="452">
        <f t="shared" si="207"/>
        <v>66543</v>
      </c>
      <c r="AL165" s="452">
        <f t="shared" si="207"/>
        <v>76339</v>
      </c>
      <c r="AM165" s="353">
        <f t="shared" si="207"/>
        <v>0</v>
      </c>
      <c r="AN165" s="353">
        <f t="shared" si="207"/>
        <v>0</v>
      </c>
      <c r="AO165" s="353">
        <f>SUM(AO163:AO164)</f>
        <v>0</v>
      </c>
      <c r="AP165" s="353">
        <f t="shared" ref="AP165" si="208">SUM(AP163:AP164)</f>
        <v>0</v>
      </c>
    </row>
    <row r="166" spans="1:42" s="324" customFormat="1" ht="25.5">
      <c r="A166" s="350">
        <v>3212</v>
      </c>
      <c r="B166" s="342" t="s">
        <v>29</v>
      </c>
      <c r="C166" s="451">
        <f>SUM(D166:P166)</f>
        <v>13000</v>
      </c>
      <c r="D166" s="451">
        <v>5000</v>
      </c>
      <c r="E166" s="451"/>
      <c r="F166" s="451"/>
      <c r="G166" s="451"/>
      <c r="H166" s="451"/>
      <c r="I166" s="451">
        <v>8000</v>
      </c>
      <c r="J166" s="451"/>
      <c r="K166" s="451"/>
      <c r="L166" s="451"/>
      <c r="M166" s="351"/>
      <c r="N166" s="351"/>
      <c r="O166" s="351"/>
      <c r="P166" s="351"/>
      <c r="Q166" s="351">
        <f>SUM(R166:AC166)</f>
        <v>13000</v>
      </c>
      <c r="R166" s="451">
        <v>5000</v>
      </c>
      <c r="S166" s="351"/>
      <c r="T166" s="351"/>
      <c r="U166" s="451"/>
      <c r="V166" s="451"/>
      <c r="W166" s="451">
        <v>8000</v>
      </c>
      <c r="X166" s="451"/>
      <c r="Y166" s="451"/>
      <c r="Z166" s="351"/>
      <c r="AA166" s="351"/>
      <c r="AB166" s="351"/>
      <c r="AC166" s="351"/>
      <c r="AD166" s="351">
        <f>SUM(AE166:AP166)</f>
        <v>13000</v>
      </c>
      <c r="AE166" s="451">
        <v>5000</v>
      </c>
      <c r="AF166" s="351"/>
      <c r="AG166" s="351"/>
      <c r="AH166" s="351"/>
      <c r="AI166" s="351"/>
      <c r="AJ166" s="451">
        <v>8000</v>
      </c>
      <c r="AK166" s="451"/>
      <c r="AL166" s="451"/>
      <c r="AM166" s="351"/>
      <c r="AN166" s="351"/>
      <c r="AO166" s="351"/>
      <c r="AP166" s="351"/>
    </row>
    <row r="167" spans="1:42" s="324" customFormat="1">
      <c r="A167" s="341">
        <v>321</v>
      </c>
      <c r="B167" s="352"/>
      <c r="C167" s="452">
        <f>SUM(C166)</f>
        <v>13000</v>
      </c>
      <c r="D167" s="452">
        <f t="shared" ref="D167:N167" si="209">SUM(D166)</f>
        <v>5000</v>
      </c>
      <c r="E167" s="452"/>
      <c r="F167" s="452">
        <f t="shared" si="209"/>
        <v>0</v>
      </c>
      <c r="G167" s="452">
        <f t="shared" si="209"/>
        <v>0</v>
      </c>
      <c r="H167" s="452">
        <f t="shared" si="209"/>
        <v>0</v>
      </c>
      <c r="I167" s="452">
        <f t="shared" si="209"/>
        <v>8000</v>
      </c>
      <c r="J167" s="452">
        <f t="shared" ref="J167" si="210">SUM(J166)</f>
        <v>0</v>
      </c>
      <c r="K167" s="452">
        <f t="shared" si="209"/>
        <v>0</v>
      </c>
      <c r="L167" s="452">
        <f t="shared" si="209"/>
        <v>0</v>
      </c>
      <c r="M167" s="353">
        <f t="shared" si="209"/>
        <v>0</v>
      </c>
      <c r="N167" s="353">
        <f t="shared" si="209"/>
        <v>0</v>
      </c>
      <c r="O167" s="353">
        <f t="shared" ref="O167:P167" si="211">SUM(O166)</f>
        <v>0</v>
      </c>
      <c r="P167" s="353">
        <f t="shared" si="211"/>
        <v>0</v>
      </c>
      <c r="Q167" s="353">
        <f>SUM(Q166)</f>
        <v>13000</v>
      </c>
      <c r="R167" s="452">
        <f t="shared" ref="R167" si="212">SUM(R166)</f>
        <v>5000</v>
      </c>
      <c r="S167" s="353"/>
      <c r="T167" s="353">
        <f t="shared" ref="T167:AC167" si="213">SUM(T166)</f>
        <v>0</v>
      </c>
      <c r="U167" s="452">
        <f t="shared" si="213"/>
        <v>0</v>
      </c>
      <c r="V167" s="452">
        <f t="shared" si="213"/>
        <v>0</v>
      </c>
      <c r="W167" s="452">
        <f t="shared" si="213"/>
        <v>8000</v>
      </c>
      <c r="X167" s="452">
        <f t="shared" si="213"/>
        <v>0</v>
      </c>
      <c r="Y167" s="452">
        <f t="shared" si="213"/>
        <v>0</v>
      </c>
      <c r="Z167" s="353">
        <f t="shared" si="213"/>
        <v>0</v>
      </c>
      <c r="AA167" s="353">
        <f t="shared" si="213"/>
        <v>0</v>
      </c>
      <c r="AB167" s="353">
        <f t="shared" si="213"/>
        <v>0</v>
      </c>
      <c r="AC167" s="353">
        <f t="shared" si="213"/>
        <v>0</v>
      </c>
      <c r="AD167" s="353">
        <f>SUM(AD166)</f>
        <v>13000</v>
      </c>
      <c r="AE167" s="452">
        <f t="shared" ref="AE167" si="214">SUM(AE166)</f>
        <v>5000</v>
      </c>
      <c r="AF167" s="353"/>
      <c r="AG167" s="353">
        <f t="shared" ref="AG167:AP167" si="215">SUM(AG166)</f>
        <v>0</v>
      </c>
      <c r="AH167" s="353">
        <f t="shared" si="215"/>
        <v>0</v>
      </c>
      <c r="AI167" s="353">
        <f t="shared" si="215"/>
        <v>0</v>
      </c>
      <c r="AJ167" s="452">
        <f t="shared" si="215"/>
        <v>8000</v>
      </c>
      <c r="AK167" s="452">
        <f t="shared" si="215"/>
        <v>0</v>
      </c>
      <c r="AL167" s="452">
        <f t="shared" si="215"/>
        <v>0</v>
      </c>
      <c r="AM167" s="353">
        <f t="shared" si="215"/>
        <v>0</v>
      </c>
      <c r="AN167" s="353">
        <f t="shared" si="215"/>
        <v>0</v>
      </c>
      <c r="AO167" s="353">
        <f t="shared" si="215"/>
        <v>0</v>
      </c>
      <c r="AP167" s="353">
        <f t="shared" si="215"/>
        <v>0</v>
      </c>
    </row>
    <row r="168" spans="1:42" s="324" customFormat="1">
      <c r="A168" s="350">
        <v>3222</v>
      </c>
      <c r="B168" s="342" t="s">
        <v>66</v>
      </c>
      <c r="C168" s="451">
        <f>SUM(D168:P168)</f>
        <v>177000</v>
      </c>
      <c r="D168" s="451">
        <v>20000</v>
      </c>
      <c r="E168" s="451"/>
      <c r="F168" s="451"/>
      <c r="G168" s="451"/>
      <c r="H168" s="451"/>
      <c r="I168" s="451">
        <v>57000</v>
      </c>
      <c r="J168" s="451"/>
      <c r="K168" s="451">
        <v>10000</v>
      </c>
      <c r="L168" s="451">
        <v>90000</v>
      </c>
      <c r="M168" s="351"/>
      <c r="N168" s="351"/>
      <c r="O168" s="351"/>
      <c r="P168" s="351">
        <f t="shared" ref="P168:P169" si="216">SUM(M168:N168)</f>
        <v>0</v>
      </c>
      <c r="Q168" s="351">
        <f>SUM(R168:AC168)</f>
        <v>177000</v>
      </c>
      <c r="R168" s="451">
        <v>20000</v>
      </c>
      <c r="S168" s="351"/>
      <c r="T168" s="351"/>
      <c r="U168" s="451"/>
      <c r="V168" s="451"/>
      <c r="W168" s="451">
        <v>57000</v>
      </c>
      <c r="X168" s="451">
        <v>10000</v>
      </c>
      <c r="Y168" s="451">
        <v>90000</v>
      </c>
      <c r="Z168" s="351"/>
      <c r="AA168" s="351"/>
      <c r="AB168" s="351"/>
      <c r="AC168" s="351"/>
      <c r="AD168" s="351">
        <f>SUM(AE168:AP168)</f>
        <v>177000</v>
      </c>
      <c r="AE168" s="451">
        <v>20000</v>
      </c>
      <c r="AF168" s="351"/>
      <c r="AG168" s="351"/>
      <c r="AH168" s="351"/>
      <c r="AI168" s="351"/>
      <c r="AJ168" s="451">
        <v>57000</v>
      </c>
      <c r="AK168" s="451">
        <v>10000</v>
      </c>
      <c r="AL168" s="451">
        <v>90000</v>
      </c>
      <c r="AM168" s="351"/>
      <c r="AN168" s="351"/>
      <c r="AO168" s="351"/>
      <c r="AP168" s="351"/>
    </row>
    <row r="169" spans="1:42" s="324" customFormat="1">
      <c r="A169" s="350">
        <v>3223</v>
      </c>
      <c r="B169" s="342" t="s">
        <v>34</v>
      </c>
      <c r="C169" s="451">
        <f>SUM(D169:P169)</f>
        <v>202000</v>
      </c>
      <c r="D169" s="451">
        <v>81000</v>
      </c>
      <c r="E169" s="451"/>
      <c r="F169" s="451"/>
      <c r="G169" s="451"/>
      <c r="H169" s="451"/>
      <c r="I169" s="451">
        <v>91000</v>
      </c>
      <c r="J169" s="451"/>
      <c r="K169" s="451">
        <v>10000</v>
      </c>
      <c r="L169" s="451">
        <v>20000</v>
      </c>
      <c r="M169" s="351"/>
      <c r="N169" s="351"/>
      <c r="O169" s="351"/>
      <c r="P169" s="351">
        <f t="shared" si="216"/>
        <v>0</v>
      </c>
      <c r="Q169" s="351">
        <f>SUM(R169:AC169)</f>
        <v>202000</v>
      </c>
      <c r="R169" s="451">
        <v>81000</v>
      </c>
      <c r="S169" s="351"/>
      <c r="T169" s="351"/>
      <c r="U169" s="451"/>
      <c r="V169" s="451"/>
      <c r="W169" s="451">
        <v>91000</v>
      </c>
      <c r="X169" s="451">
        <v>10000</v>
      </c>
      <c r="Y169" s="451">
        <v>20000</v>
      </c>
      <c r="Z169" s="351"/>
      <c r="AA169" s="351"/>
      <c r="AB169" s="351"/>
      <c r="AC169" s="351"/>
      <c r="AD169" s="351">
        <f>SUM(AE169:AP169)</f>
        <v>202000</v>
      </c>
      <c r="AE169" s="451">
        <v>81000</v>
      </c>
      <c r="AF169" s="351"/>
      <c r="AG169" s="351"/>
      <c r="AH169" s="351"/>
      <c r="AI169" s="351"/>
      <c r="AJ169" s="451">
        <v>91000</v>
      </c>
      <c r="AK169" s="451">
        <v>10000</v>
      </c>
      <c r="AL169" s="451">
        <v>20000</v>
      </c>
      <c r="AM169" s="351"/>
      <c r="AN169" s="351"/>
      <c r="AO169" s="351"/>
      <c r="AP169" s="351"/>
    </row>
    <row r="170" spans="1:42" s="324" customFormat="1">
      <c r="A170" s="350">
        <v>3225</v>
      </c>
      <c r="B170" s="342" t="s">
        <v>401</v>
      </c>
      <c r="C170" s="451">
        <f>SUM(D170:P170)</f>
        <v>0</v>
      </c>
      <c r="D170" s="451"/>
      <c r="E170" s="451"/>
      <c r="F170" s="451"/>
      <c r="G170" s="451"/>
      <c r="H170" s="451"/>
      <c r="I170" s="451"/>
      <c r="J170" s="451"/>
      <c r="K170" s="451"/>
      <c r="L170" s="451"/>
      <c r="M170" s="351"/>
      <c r="N170" s="351"/>
      <c r="O170" s="351"/>
      <c r="P170" s="351"/>
      <c r="Q170" s="351">
        <f>SUM(R170:AC170)</f>
        <v>0</v>
      </c>
      <c r="R170" s="451"/>
      <c r="S170" s="351"/>
      <c r="T170" s="351"/>
      <c r="U170" s="451"/>
      <c r="V170" s="451"/>
      <c r="W170" s="451"/>
      <c r="X170" s="451"/>
      <c r="Y170" s="451"/>
      <c r="Z170" s="351"/>
      <c r="AA170" s="351"/>
      <c r="AB170" s="351"/>
      <c r="AC170" s="351"/>
      <c r="AD170" s="351">
        <f>SUM(AE170:AP170)</f>
        <v>0</v>
      </c>
      <c r="AE170" s="351"/>
      <c r="AF170" s="351"/>
      <c r="AG170" s="351"/>
      <c r="AH170" s="351"/>
      <c r="AI170" s="351"/>
      <c r="AJ170" s="451"/>
      <c r="AK170" s="451"/>
      <c r="AL170" s="451"/>
      <c r="AM170" s="351"/>
      <c r="AN170" s="351"/>
      <c r="AO170" s="351"/>
      <c r="AP170" s="351"/>
    </row>
    <row r="171" spans="1:42" s="324" customFormat="1">
      <c r="A171" s="341">
        <v>322</v>
      </c>
      <c r="B171" s="352"/>
      <c r="C171" s="452">
        <f t="shared" ref="C171:N171" si="217">SUM(C168:C170)</f>
        <v>379000</v>
      </c>
      <c r="D171" s="452">
        <f t="shared" si="217"/>
        <v>101000</v>
      </c>
      <c r="E171" s="452"/>
      <c r="F171" s="452">
        <f t="shared" si="217"/>
        <v>0</v>
      </c>
      <c r="G171" s="452">
        <f t="shared" si="217"/>
        <v>0</v>
      </c>
      <c r="H171" s="452">
        <f t="shared" si="217"/>
        <v>0</v>
      </c>
      <c r="I171" s="452">
        <f t="shared" si="217"/>
        <v>148000</v>
      </c>
      <c r="J171" s="452">
        <f t="shared" ref="J171" si="218">SUM(J168:J170)</f>
        <v>0</v>
      </c>
      <c r="K171" s="452">
        <f t="shared" si="217"/>
        <v>20000</v>
      </c>
      <c r="L171" s="452">
        <f t="shared" si="217"/>
        <v>110000</v>
      </c>
      <c r="M171" s="353">
        <f t="shared" si="217"/>
        <v>0</v>
      </c>
      <c r="N171" s="353">
        <f t="shared" si="217"/>
        <v>0</v>
      </c>
      <c r="O171" s="353">
        <f t="shared" ref="O171:AA171" si="219">SUM(O168:O170)</f>
        <v>0</v>
      </c>
      <c r="P171" s="353">
        <f t="shared" si="219"/>
        <v>0</v>
      </c>
      <c r="Q171" s="353">
        <f t="shared" si="219"/>
        <v>379000</v>
      </c>
      <c r="R171" s="353">
        <f t="shared" si="219"/>
        <v>101000</v>
      </c>
      <c r="S171" s="353"/>
      <c r="T171" s="353">
        <f t="shared" si="219"/>
        <v>0</v>
      </c>
      <c r="U171" s="452">
        <f t="shared" si="219"/>
        <v>0</v>
      </c>
      <c r="V171" s="452">
        <f t="shared" si="219"/>
        <v>0</v>
      </c>
      <c r="W171" s="452">
        <f t="shared" si="219"/>
        <v>148000</v>
      </c>
      <c r="X171" s="452">
        <f t="shared" si="219"/>
        <v>20000</v>
      </c>
      <c r="Y171" s="452">
        <f t="shared" si="219"/>
        <v>110000</v>
      </c>
      <c r="Z171" s="353">
        <f t="shared" si="219"/>
        <v>0</v>
      </c>
      <c r="AA171" s="353">
        <f t="shared" si="219"/>
        <v>0</v>
      </c>
      <c r="AB171" s="353">
        <f t="shared" ref="AB171:AN171" si="220">SUM(AB168:AB170)</f>
        <v>0</v>
      </c>
      <c r="AC171" s="353">
        <f t="shared" si="220"/>
        <v>0</v>
      </c>
      <c r="AD171" s="353">
        <f t="shared" si="220"/>
        <v>379000</v>
      </c>
      <c r="AE171" s="353">
        <f t="shared" si="220"/>
        <v>101000</v>
      </c>
      <c r="AF171" s="353"/>
      <c r="AG171" s="353">
        <f t="shared" si="220"/>
        <v>0</v>
      </c>
      <c r="AH171" s="353">
        <f t="shared" si="220"/>
        <v>0</v>
      </c>
      <c r="AI171" s="353">
        <f t="shared" si="220"/>
        <v>0</v>
      </c>
      <c r="AJ171" s="452">
        <f t="shared" si="220"/>
        <v>148000</v>
      </c>
      <c r="AK171" s="452">
        <f t="shared" si="220"/>
        <v>20000</v>
      </c>
      <c r="AL171" s="452">
        <f t="shared" si="220"/>
        <v>110000</v>
      </c>
      <c r="AM171" s="353">
        <f t="shared" si="220"/>
        <v>0</v>
      </c>
      <c r="AN171" s="353">
        <f t="shared" si="220"/>
        <v>0</v>
      </c>
      <c r="AO171" s="353">
        <f t="shared" ref="AO171:AP171" si="221">SUM(AO168:AO170)</f>
        <v>0</v>
      </c>
      <c r="AP171" s="353">
        <f t="shared" si="221"/>
        <v>0</v>
      </c>
    </row>
    <row r="172" spans="1:42" s="324" customFormat="1">
      <c r="A172" s="350">
        <v>3235</v>
      </c>
      <c r="B172" s="342" t="s">
        <v>42</v>
      </c>
      <c r="C172" s="451">
        <f>SUM(D172:P172)</f>
        <v>64000</v>
      </c>
      <c r="D172" s="451"/>
      <c r="E172" s="451"/>
      <c r="F172" s="451"/>
      <c r="G172" s="451"/>
      <c r="H172" s="451"/>
      <c r="I172" s="451">
        <v>64000</v>
      </c>
      <c r="J172" s="451"/>
      <c r="K172" s="451"/>
      <c r="L172" s="451"/>
      <c r="M172" s="351"/>
      <c r="N172" s="351"/>
      <c r="O172" s="351"/>
      <c r="P172" s="351"/>
      <c r="Q172" s="351">
        <f>SUM(R172:AC172)</f>
        <v>64000</v>
      </c>
      <c r="R172" s="351"/>
      <c r="S172" s="351"/>
      <c r="T172" s="351"/>
      <c r="U172" s="451"/>
      <c r="V172" s="451"/>
      <c r="W172" s="451">
        <v>64000</v>
      </c>
      <c r="X172" s="451"/>
      <c r="Y172" s="451"/>
      <c r="Z172" s="351"/>
      <c r="AA172" s="351"/>
      <c r="AB172" s="351"/>
      <c r="AC172" s="351"/>
      <c r="AD172" s="351">
        <f>SUM(AE172:AP172)</f>
        <v>64000</v>
      </c>
      <c r="AE172" s="351"/>
      <c r="AF172" s="351"/>
      <c r="AG172" s="351"/>
      <c r="AH172" s="351"/>
      <c r="AI172" s="351"/>
      <c r="AJ172" s="451">
        <v>64000</v>
      </c>
      <c r="AK172" s="451"/>
      <c r="AL172" s="451"/>
      <c r="AM172" s="351"/>
      <c r="AN172" s="351"/>
      <c r="AO172" s="351"/>
      <c r="AP172" s="351"/>
    </row>
    <row r="173" spans="1:42" s="324" customFormat="1">
      <c r="A173" s="341">
        <v>323</v>
      </c>
      <c r="B173" s="352"/>
      <c r="C173" s="353">
        <f>SUM(C172)</f>
        <v>64000</v>
      </c>
      <c r="D173" s="353">
        <f t="shared" ref="D173:N173" si="222">SUM(D172)</f>
        <v>0</v>
      </c>
      <c r="E173" s="353"/>
      <c r="F173" s="353">
        <f t="shared" si="222"/>
        <v>0</v>
      </c>
      <c r="G173" s="353">
        <f t="shared" si="222"/>
        <v>0</v>
      </c>
      <c r="H173" s="353">
        <f t="shared" si="222"/>
        <v>0</v>
      </c>
      <c r="I173" s="353">
        <f t="shared" si="222"/>
        <v>64000</v>
      </c>
      <c r="J173" s="353">
        <f t="shared" ref="J173" si="223">SUM(J172)</f>
        <v>0</v>
      </c>
      <c r="K173" s="353">
        <f t="shared" si="222"/>
        <v>0</v>
      </c>
      <c r="L173" s="353">
        <f t="shared" si="222"/>
        <v>0</v>
      </c>
      <c r="M173" s="353">
        <f t="shared" si="222"/>
        <v>0</v>
      </c>
      <c r="N173" s="353">
        <f t="shared" si="222"/>
        <v>0</v>
      </c>
      <c r="O173" s="353">
        <f t="shared" ref="O173:P173" si="224">SUM(O172)</f>
        <v>0</v>
      </c>
      <c r="P173" s="353">
        <f t="shared" si="224"/>
        <v>0</v>
      </c>
      <c r="Q173" s="353">
        <f>SUM(Q172)</f>
        <v>64000</v>
      </c>
      <c r="R173" s="353">
        <f t="shared" ref="R173:AC173" si="225">SUM(R172)</f>
        <v>0</v>
      </c>
      <c r="S173" s="353"/>
      <c r="T173" s="353">
        <f t="shared" si="225"/>
        <v>0</v>
      </c>
      <c r="U173" s="353">
        <f t="shared" si="225"/>
        <v>0</v>
      </c>
      <c r="V173" s="353">
        <f t="shared" si="225"/>
        <v>0</v>
      </c>
      <c r="W173" s="353">
        <f t="shared" si="225"/>
        <v>64000</v>
      </c>
      <c r="X173" s="353">
        <f t="shared" si="225"/>
        <v>0</v>
      </c>
      <c r="Y173" s="353">
        <f t="shared" si="225"/>
        <v>0</v>
      </c>
      <c r="Z173" s="353">
        <f t="shared" si="225"/>
        <v>0</v>
      </c>
      <c r="AA173" s="353">
        <f t="shared" si="225"/>
        <v>0</v>
      </c>
      <c r="AB173" s="353">
        <f t="shared" si="225"/>
        <v>0</v>
      </c>
      <c r="AC173" s="353">
        <f t="shared" si="225"/>
        <v>0</v>
      </c>
      <c r="AD173" s="353">
        <f>SUM(AD172)</f>
        <v>64000</v>
      </c>
      <c r="AE173" s="353">
        <f t="shared" ref="AE173" si="226">SUM(AE172)</f>
        <v>0</v>
      </c>
      <c r="AF173" s="353"/>
      <c r="AG173" s="353">
        <f t="shared" ref="AG173:AP173" si="227">SUM(AG172)</f>
        <v>0</v>
      </c>
      <c r="AH173" s="353">
        <f t="shared" si="227"/>
        <v>0</v>
      </c>
      <c r="AI173" s="353">
        <f t="shared" si="227"/>
        <v>0</v>
      </c>
      <c r="AJ173" s="353">
        <f t="shared" si="227"/>
        <v>64000</v>
      </c>
      <c r="AK173" s="353">
        <f t="shared" si="227"/>
        <v>0</v>
      </c>
      <c r="AL173" s="353">
        <f t="shared" si="227"/>
        <v>0</v>
      </c>
      <c r="AM173" s="353">
        <f t="shared" si="227"/>
        <v>0</v>
      </c>
      <c r="AN173" s="353">
        <f t="shared" si="227"/>
        <v>0</v>
      </c>
      <c r="AO173" s="353">
        <f t="shared" si="227"/>
        <v>0</v>
      </c>
      <c r="AP173" s="353">
        <f t="shared" si="227"/>
        <v>0</v>
      </c>
    </row>
    <row r="174" spans="1:42" ht="25.5">
      <c r="A174" s="347" t="s">
        <v>21</v>
      </c>
      <c r="B174" s="348" t="s">
        <v>69</v>
      </c>
      <c r="C174" s="355"/>
      <c r="D174" s="349"/>
      <c r="E174" s="349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5"/>
      <c r="R174" s="349"/>
      <c r="S174" s="349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55"/>
      <c r="AD174" s="355"/>
      <c r="AE174" s="349"/>
      <c r="AF174" s="349"/>
      <c r="AG174" s="355"/>
      <c r="AH174" s="355"/>
      <c r="AI174" s="355"/>
      <c r="AJ174" s="355"/>
      <c r="AK174" s="355"/>
      <c r="AL174" s="355"/>
      <c r="AM174" s="355"/>
      <c r="AN174" s="355"/>
      <c r="AO174" s="355"/>
      <c r="AP174" s="355"/>
    </row>
    <row r="175" spans="1:42">
      <c r="A175" s="350">
        <v>3111</v>
      </c>
      <c r="B175" s="342" t="s">
        <v>23</v>
      </c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  <c r="AO175" s="351"/>
      <c r="AP175" s="351"/>
    </row>
    <row r="176" spans="1:42" ht="25.5">
      <c r="A176" s="350">
        <v>3132</v>
      </c>
      <c r="B176" s="342" t="s">
        <v>26</v>
      </c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</row>
    <row r="177" spans="1:42" ht="25.5">
      <c r="A177" s="350">
        <v>3133</v>
      </c>
      <c r="B177" s="342" t="s">
        <v>27</v>
      </c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  <c r="AO177" s="351"/>
      <c r="AP177" s="351"/>
    </row>
    <row r="178" spans="1:42">
      <c r="A178" s="350">
        <v>3236</v>
      </c>
      <c r="B178" s="342" t="s">
        <v>43</v>
      </c>
      <c r="C178" s="351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</row>
    <row r="179" spans="1:42" ht="38.25">
      <c r="A179" s="347" t="s">
        <v>21</v>
      </c>
      <c r="B179" s="348" t="s">
        <v>70</v>
      </c>
      <c r="C179" s="355"/>
      <c r="D179" s="349"/>
      <c r="E179" s="349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49"/>
      <c r="S179" s="349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  <c r="AD179" s="355"/>
      <c r="AE179" s="349"/>
      <c r="AF179" s="349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</row>
    <row r="180" spans="1:42">
      <c r="A180" s="350">
        <v>3111</v>
      </c>
      <c r="B180" s="342" t="s">
        <v>23</v>
      </c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  <c r="AO180" s="351"/>
      <c r="AP180" s="351"/>
    </row>
    <row r="181" spans="1:42" ht="25.5">
      <c r="A181" s="350">
        <v>3132</v>
      </c>
      <c r="B181" s="342" t="s">
        <v>26</v>
      </c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</row>
    <row r="182" spans="1:42" ht="25.5">
      <c r="A182" s="350">
        <v>3133</v>
      </c>
      <c r="B182" s="342" t="s">
        <v>27</v>
      </c>
      <c r="C182" s="351"/>
      <c r="D182" s="351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X182" s="351"/>
      <c r="Y182" s="351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  <c r="AO182" s="351"/>
      <c r="AP182" s="351"/>
    </row>
    <row r="183" spans="1:42" s="324" customFormat="1" ht="38.25">
      <c r="A183" s="362" t="s">
        <v>21</v>
      </c>
      <c r="B183" s="363" t="s">
        <v>71</v>
      </c>
      <c r="C183" s="364"/>
      <c r="D183" s="365"/>
      <c r="E183" s="365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5"/>
      <c r="S183" s="365"/>
      <c r="T183" s="364"/>
      <c r="U183" s="364"/>
      <c r="V183" s="364"/>
      <c r="W183" s="364"/>
      <c r="X183" s="364"/>
      <c r="Y183" s="364"/>
      <c r="Z183" s="364"/>
      <c r="AA183" s="364"/>
      <c r="AB183" s="364"/>
      <c r="AC183" s="364"/>
      <c r="AD183" s="364"/>
      <c r="AE183" s="365"/>
      <c r="AF183" s="365"/>
      <c r="AG183" s="364"/>
      <c r="AH183" s="364"/>
      <c r="AI183" s="364"/>
      <c r="AJ183" s="364"/>
      <c r="AK183" s="364"/>
      <c r="AL183" s="364"/>
      <c r="AM183" s="364"/>
      <c r="AN183" s="364"/>
      <c r="AO183" s="364"/>
      <c r="AP183" s="364"/>
    </row>
    <row r="184" spans="1:42" s="324" customFormat="1">
      <c r="A184" s="350">
        <v>3111</v>
      </c>
      <c r="B184" s="342" t="s">
        <v>23</v>
      </c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X184" s="351"/>
      <c r="Y184" s="351"/>
      <c r="Z184" s="351"/>
      <c r="AA184" s="351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1"/>
      <c r="AO184" s="351"/>
      <c r="AP184" s="351"/>
    </row>
    <row r="185" spans="1:42" s="324" customFormat="1" ht="25.5">
      <c r="A185" s="350">
        <v>3131</v>
      </c>
      <c r="B185" s="342" t="s">
        <v>26</v>
      </c>
      <c r="C185" s="351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 s="351"/>
    </row>
    <row r="186" spans="1:42" s="324" customFormat="1" ht="25.5">
      <c r="A186" s="350">
        <v>3133</v>
      </c>
      <c r="B186" s="342" t="s">
        <v>27</v>
      </c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 s="351"/>
    </row>
    <row r="187" spans="1:42" s="324" customFormat="1">
      <c r="A187" s="350">
        <v>3222</v>
      </c>
      <c r="B187" s="342" t="s">
        <v>33</v>
      </c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</row>
    <row r="188" spans="1:42" s="324" customFormat="1">
      <c r="A188" s="350">
        <v>3223</v>
      </c>
      <c r="B188" s="342" t="s">
        <v>34</v>
      </c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  <c r="AA188" s="351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  <c r="AM188" s="351"/>
      <c r="AN188" s="351"/>
      <c r="AO188" s="351"/>
      <c r="AP188" s="351"/>
    </row>
    <row r="189" spans="1:42" ht="25.5">
      <c r="A189" s="347" t="s">
        <v>21</v>
      </c>
      <c r="B189" s="348" t="s">
        <v>72</v>
      </c>
      <c r="C189" s="349">
        <f>C191+C193+C197+C202+C204</f>
        <v>0</v>
      </c>
      <c r="D189" s="349">
        <f t="shared" ref="D189:N189" si="228">D191+D193+D197+D202+D204</f>
        <v>0</v>
      </c>
      <c r="E189" s="349"/>
      <c r="F189" s="349">
        <f t="shared" si="228"/>
        <v>0</v>
      </c>
      <c r="G189" s="349">
        <f t="shared" si="228"/>
        <v>0</v>
      </c>
      <c r="H189" s="349">
        <f t="shared" si="228"/>
        <v>0</v>
      </c>
      <c r="I189" s="349">
        <f t="shared" si="228"/>
        <v>0</v>
      </c>
      <c r="J189" s="349">
        <f t="shared" ref="J189" si="229">J191+J193+J197+J202+J204</f>
        <v>0</v>
      </c>
      <c r="K189" s="349">
        <f t="shared" si="228"/>
        <v>0</v>
      </c>
      <c r="L189" s="349">
        <f t="shared" si="228"/>
        <v>0</v>
      </c>
      <c r="M189" s="349">
        <f t="shared" si="228"/>
        <v>0</v>
      </c>
      <c r="N189" s="349">
        <f t="shared" si="228"/>
        <v>0</v>
      </c>
      <c r="O189" s="349">
        <f t="shared" ref="O189" si="230">O191+O193+O197+O202+O204</f>
        <v>0</v>
      </c>
      <c r="P189" s="349"/>
      <c r="Q189" s="349">
        <f>Q191+Q193+Q197+Q202+Q204</f>
        <v>0</v>
      </c>
      <c r="R189" s="349">
        <f t="shared" ref="R189:AB189" si="231">R191+R193+R197+R202+R204</f>
        <v>0</v>
      </c>
      <c r="S189" s="349"/>
      <c r="T189" s="349">
        <f t="shared" si="231"/>
        <v>0</v>
      </c>
      <c r="U189" s="349">
        <f t="shared" si="231"/>
        <v>0</v>
      </c>
      <c r="V189" s="349">
        <f t="shared" si="231"/>
        <v>0</v>
      </c>
      <c r="W189" s="349">
        <f t="shared" si="231"/>
        <v>0</v>
      </c>
      <c r="X189" s="349">
        <f t="shared" si="231"/>
        <v>0</v>
      </c>
      <c r="Y189" s="349">
        <f t="shared" si="231"/>
        <v>0</v>
      </c>
      <c r="Z189" s="349">
        <f t="shared" si="231"/>
        <v>0</v>
      </c>
      <c r="AA189" s="349">
        <f t="shared" si="231"/>
        <v>0</v>
      </c>
      <c r="AB189" s="349">
        <f t="shared" si="231"/>
        <v>0</v>
      </c>
      <c r="AC189" s="349"/>
      <c r="AD189" s="349">
        <f>AD191+AD193+AD197+AD202+AD204</f>
        <v>0</v>
      </c>
      <c r="AE189" s="349">
        <f t="shared" ref="AE189:AO189" si="232">AE191+AE193+AE197+AE202+AE204</f>
        <v>0</v>
      </c>
      <c r="AF189" s="349"/>
      <c r="AG189" s="349">
        <f t="shared" si="232"/>
        <v>0</v>
      </c>
      <c r="AH189" s="349">
        <f t="shared" si="232"/>
        <v>0</v>
      </c>
      <c r="AI189" s="349">
        <f t="shared" si="232"/>
        <v>0</v>
      </c>
      <c r="AJ189" s="349">
        <f t="shared" si="232"/>
        <v>0</v>
      </c>
      <c r="AK189" s="349">
        <f t="shared" si="232"/>
        <v>0</v>
      </c>
      <c r="AL189" s="349">
        <f t="shared" si="232"/>
        <v>0</v>
      </c>
      <c r="AM189" s="349">
        <f t="shared" si="232"/>
        <v>0</v>
      </c>
      <c r="AN189" s="349">
        <f t="shared" si="232"/>
        <v>0</v>
      </c>
      <c r="AO189" s="349">
        <f t="shared" si="232"/>
        <v>0</v>
      </c>
      <c r="AP189" s="349"/>
    </row>
    <row r="190" spans="1:42">
      <c r="A190" s="350">
        <v>3111</v>
      </c>
      <c r="B190" s="342" t="s">
        <v>23</v>
      </c>
      <c r="C190" s="351">
        <f>SUM(D190:P190)</f>
        <v>0</v>
      </c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>
        <f>SUM(R190:AC190)</f>
        <v>0</v>
      </c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>
        <f>SUM(AE190:AP190)</f>
        <v>0</v>
      </c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</row>
    <row r="191" spans="1:42">
      <c r="A191" s="341">
        <v>311</v>
      </c>
      <c r="B191" s="352"/>
      <c r="C191" s="353">
        <f>SUM(C190)</f>
        <v>0</v>
      </c>
      <c r="D191" s="353">
        <f t="shared" ref="D191:N191" si="233">SUM(D190)</f>
        <v>0</v>
      </c>
      <c r="E191" s="353"/>
      <c r="F191" s="353">
        <f t="shared" si="233"/>
        <v>0</v>
      </c>
      <c r="G191" s="353">
        <f t="shared" si="233"/>
        <v>0</v>
      </c>
      <c r="H191" s="353">
        <f t="shared" si="233"/>
        <v>0</v>
      </c>
      <c r="I191" s="353">
        <f t="shared" si="233"/>
        <v>0</v>
      </c>
      <c r="J191" s="353">
        <f t="shared" ref="J191" si="234">SUM(J190)</f>
        <v>0</v>
      </c>
      <c r="K191" s="353">
        <f t="shared" si="233"/>
        <v>0</v>
      </c>
      <c r="L191" s="353">
        <f t="shared" si="233"/>
        <v>0</v>
      </c>
      <c r="M191" s="353">
        <f t="shared" si="233"/>
        <v>0</v>
      </c>
      <c r="N191" s="353">
        <f t="shared" si="233"/>
        <v>0</v>
      </c>
      <c r="O191" s="353">
        <f t="shared" ref="O191" si="235">SUM(O190)</f>
        <v>0</v>
      </c>
      <c r="P191" s="353"/>
      <c r="Q191" s="353">
        <f>SUM(Q190)</f>
        <v>0</v>
      </c>
      <c r="R191" s="353">
        <f t="shared" ref="R191:AB191" si="236">SUM(R190)</f>
        <v>0</v>
      </c>
      <c r="S191" s="353"/>
      <c r="T191" s="353">
        <f t="shared" si="236"/>
        <v>0</v>
      </c>
      <c r="U191" s="353">
        <f t="shared" si="236"/>
        <v>0</v>
      </c>
      <c r="V191" s="353">
        <f t="shared" si="236"/>
        <v>0</v>
      </c>
      <c r="W191" s="353">
        <f t="shared" si="236"/>
        <v>0</v>
      </c>
      <c r="X191" s="353">
        <f t="shared" si="236"/>
        <v>0</v>
      </c>
      <c r="Y191" s="353">
        <f t="shared" si="236"/>
        <v>0</v>
      </c>
      <c r="Z191" s="353">
        <f t="shared" si="236"/>
        <v>0</v>
      </c>
      <c r="AA191" s="353">
        <f t="shared" si="236"/>
        <v>0</v>
      </c>
      <c r="AB191" s="353">
        <f t="shared" si="236"/>
        <v>0</v>
      </c>
      <c r="AC191" s="353"/>
      <c r="AD191" s="353">
        <f>SUM(AD190)</f>
        <v>0</v>
      </c>
      <c r="AE191" s="353">
        <f t="shared" ref="AE191:AO191" si="237">SUM(AE190)</f>
        <v>0</v>
      </c>
      <c r="AF191" s="353"/>
      <c r="AG191" s="353">
        <f t="shared" si="237"/>
        <v>0</v>
      </c>
      <c r="AH191" s="353">
        <f t="shared" si="237"/>
        <v>0</v>
      </c>
      <c r="AI191" s="353">
        <f t="shared" si="237"/>
        <v>0</v>
      </c>
      <c r="AJ191" s="353">
        <f t="shared" si="237"/>
        <v>0</v>
      </c>
      <c r="AK191" s="353">
        <f t="shared" si="237"/>
        <v>0</v>
      </c>
      <c r="AL191" s="353">
        <f t="shared" si="237"/>
        <v>0</v>
      </c>
      <c r="AM191" s="353">
        <f t="shared" si="237"/>
        <v>0</v>
      </c>
      <c r="AN191" s="353">
        <f t="shared" si="237"/>
        <v>0</v>
      </c>
      <c r="AO191" s="353">
        <f t="shared" si="237"/>
        <v>0</v>
      </c>
      <c r="AP191" s="353"/>
    </row>
    <row r="192" spans="1:42">
      <c r="A192" s="350">
        <v>3121</v>
      </c>
      <c r="B192" s="342" t="s">
        <v>24</v>
      </c>
      <c r="C192" s="351">
        <f>SUM(D192:P192)</f>
        <v>0</v>
      </c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>
        <f>SUM(R192:AC192)</f>
        <v>0</v>
      </c>
      <c r="R192" s="351"/>
      <c r="S192" s="351"/>
      <c r="T192" s="351"/>
      <c r="U192" s="351"/>
      <c r="V192" s="351"/>
      <c r="W192" s="351"/>
      <c r="X192" s="351"/>
      <c r="Y192" s="351"/>
      <c r="Z192" s="351"/>
      <c r="AA192" s="351"/>
      <c r="AB192" s="351"/>
      <c r="AC192" s="351"/>
      <c r="AD192" s="351">
        <f>SUM(AE192:AP192)</f>
        <v>0</v>
      </c>
      <c r="AE192" s="351"/>
      <c r="AF192" s="351"/>
      <c r="AG192" s="351"/>
      <c r="AH192" s="351"/>
      <c r="AI192" s="351"/>
      <c r="AJ192" s="351"/>
      <c r="AK192" s="351"/>
      <c r="AL192" s="351"/>
      <c r="AM192" s="351"/>
      <c r="AN192" s="351"/>
      <c r="AO192" s="351"/>
      <c r="AP192" s="351"/>
    </row>
    <row r="193" spans="1:42">
      <c r="A193" s="341">
        <v>312</v>
      </c>
      <c r="B193" s="352"/>
      <c r="C193" s="353">
        <f>SUM(C192)</f>
        <v>0</v>
      </c>
      <c r="D193" s="353">
        <f t="shared" ref="D193:N193" si="238">SUM(D192)</f>
        <v>0</v>
      </c>
      <c r="E193" s="353"/>
      <c r="F193" s="353">
        <f t="shared" si="238"/>
        <v>0</v>
      </c>
      <c r="G193" s="353">
        <f t="shared" si="238"/>
        <v>0</v>
      </c>
      <c r="H193" s="353">
        <f t="shared" si="238"/>
        <v>0</v>
      </c>
      <c r="I193" s="353">
        <f t="shared" si="238"/>
        <v>0</v>
      </c>
      <c r="J193" s="353">
        <f t="shared" ref="J193" si="239">SUM(J192)</f>
        <v>0</v>
      </c>
      <c r="K193" s="353">
        <f t="shared" si="238"/>
        <v>0</v>
      </c>
      <c r="L193" s="353">
        <f t="shared" si="238"/>
        <v>0</v>
      </c>
      <c r="M193" s="353">
        <f t="shared" si="238"/>
        <v>0</v>
      </c>
      <c r="N193" s="353">
        <f t="shared" si="238"/>
        <v>0</v>
      </c>
      <c r="O193" s="353">
        <f t="shared" ref="O193" si="240">SUM(O192)</f>
        <v>0</v>
      </c>
      <c r="P193" s="353"/>
      <c r="Q193" s="353">
        <f>SUM(Q192)</f>
        <v>0</v>
      </c>
      <c r="R193" s="353">
        <f t="shared" ref="R193:AB193" si="241">SUM(R192)</f>
        <v>0</v>
      </c>
      <c r="S193" s="353"/>
      <c r="T193" s="353">
        <f t="shared" si="241"/>
        <v>0</v>
      </c>
      <c r="U193" s="353">
        <f t="shared" si="241"/>
        <v>0</v>
      </c>
      <c r="V193" s="353">
        <f t="shared" si="241"/>
        <v>0</v>
      </c>
      <c r="W193" s="353">
        <f t="shared" si="241"/>
        <v>0</v>
      </c>
      <c r="X193" s="353">
        <f t="shared" si="241"/>
        <v>0</v>
      </c>
      <c r="Y193" s="353">
        <f t="shared" si="241"/>
        <v>0</v>
      </c>
      <c r="Z193" s="353">
        <f t="shared" si="241"/>
        <v>0</v>
      </c>
      <c r="AA193" s="353">
        <f t="shared" si="241"/>
        <v>0</v>
      </c>
      <c r="AB193" s="353">
        <f t="shared" si="241"/>
        <v>0</v>
      </c>
      <c r="AC193" s="353"/>
      <c r="AD193" s="353">
        <f>SUM(AD192)</f>
        <v>0</v>
      </c>
      <c r="AE193" s="353">
        <f t="shared" ref="AE193:AO193" si="242">SUM(AE192)</f>
        <v>0</v>
      </c>
      <c r="AF193" s="353"/>
      <c r="AG193" s="353">
        <f t="shared" si="242"/>
        <v>0</v>
      </c>
      <c r="AH193" s="353">
        <f t="shared" si="242"/>
        <v>0</v>
      </c>
      <c r="AI193" s="353">
        <f t="shared" si="242"/>
        <v>0</v>
      </c>
      <c r="AJ193" s="353">
        <f t="shared" si="242"/>
        <v>0</v>
      </c>
      <c r="AK193" s="353">
        <f t="shared" si="242"/>
        <v>0</v>
      </c>
      <c r="AL193" s="353">
        <f t="shared" si="242"/>
        <v>0</v>
      </c>
      <c r="AM193" s="353">
        <f t="shared" si="242"/>
        <v>0</v>
      </c>
      <c r="AN193" s="353">
        <f t="shared" si="242"/>
        <v>0</v>
      </c>
      <c r="AO193" s="353">
        <f t="shared" si="242"/>
        <v>0</v>
      </c>
      <c r="AP193" s="353"/>
    </row>
    <row r="194" spans="1:42" ht="25.5">
      <c r="A194" s="350">
        <v>3131</v>
      </c>
      <c r="B194" s="342" t="s">
        <v>25</v>
      </c>
      <c r="C194" s="351">
        <f>SUM(D194:P194)</f>
        <v>0</v>
      </c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>
        <f>SUM(R194:AC194)</f>
        <v>0</v>
      </c>
      <c r="R194" s="351"/>
      <c r="S194" s="351"/>
      <c r="T194" s="351"/>
      <c r="U194" s="351"/>
      <c r="V194" s="351"/>
      <c r="W194" s="351"/>
      <c r="X194" s="351"/>
      <c r="Y194" s="351"/>
      <c r="Z194" s="351"/>
      <c r="AA194" s="351"/>
      <c r="AB194" s="351"/>
      <c r="AC194" s="351"/>
      <c r="AD194" s="351">
        <f>SUM(AE194:AP194)</f>
        <v>0</v>
      </c>
      <c r="AE194" s="351"/>
      <c r="AF194" s="351"/>
      <c r="AG194" s="351"/>
      <c r="AH194" s="351"/>
      <c r="AI194" s="351"/>
      <c r="AJ194" s="351"/>
      <c r="AK194" s="351"/>
      <c r="AL194" s="351"/>
      <c r="AM194" s="351"/>
      <c r="AN194" s="351"/>
      <c r="AO194" s="351"/>
      <c r="AP194" s="351"/>
    </row>
    <row r="195" spans="1:42" ht="25.5">
      <c r="A195" s="350">
        <v>3132</v>
      </c>
      <c r="B195" s="342" t="s">
        <v>26</v>
      </c>
      <c r="C195" s="351">
        <f>SUM(D195:P195)</f>
        <v>0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>
        <f>SUM(R195:AC195)</f>
        <v>0</v>
      </c>
      <c r="R195" s="351"/>
      <c r="S195" s="351"/>
      <c r="T195" s="351"/>
      <c r="U195" s="351"/>
      <c r="V195" s="351"/>
      <c r="W195" s="351"/>
      <c r="X195" s="351"/>
      <c r="Y195" s="351"/>
      <c r="Z195" s="351"/>
      <c r="AA195" s="351"/>
      <c r="AB195" s="351"/>
      <c r="AC195" s="351"/>
      <c r="AD195" s="351">
        <f>SUM(AE195:AP195)</f>
        <v>0</v>
      </c>
      <c r="AE195" s="351"/>
      <c r="AF195" s="351"/>
      <c r="AG195" s="351"/>
      <c r="AH195" s="351"/>
      <c r="AI195" s="351"/>
      <c r="AJ195" s="351"/>
      <c r="AK195" s="351"/>
      <c r="AL195" s="351"/>
      <c r="AM195" s="351"/>
      <c r="AN195" s="351"/>
      <c r="AO195" s="351"/>
      <c r="AP195" s="351"/>
    </row>
    <row r="196" spans="1:42" ht="25.5">
      <c r="A196" s="350">
        <v>3133</v>
      </c>
      <c r="B196" s="342" t="s">
        <v>27</v>
      </c>
      <c r="C196" s="351">
        <f>SUM(D196:P196)</f>
        <v>0</v>
      </c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>
        <f>SUM(R196:AC196)</f>
        <v>0</v>
      </c>
      <c r="R196" s="351"/>
      <c r="S196" s="351"/>
      <c r="T196" s="351"/>
      <c r="U196" s="351"/>
      <c r="V196" s="351"/>
      <c r="W196" s="351"/>
      <c r="X196" s="351"/>
      <c r="Y196" s="351"/>
      <c r="Z196" s="351"/>
      <c r="AA196" s="351"/>
      <c r="AB196" s="351"/>
      <c r="AC196" s="351"/>
      <c r="AD196" s="351">
        <f>SUM(AE196:AP196)</f>
        <v>0</v>
      </c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P196" s="351"/>
    </row>
    <row r="197" spans="1:42">
      <c r="A197" s="341">
        <v>313</v>
      </c>
      <c r="B197" s="352"/>
      <c r="C197" s="353">
        <f>SUM(C194:C196)</f>
        <v>0</v>
      </c>
      <c r="D197" s="353">
        <f t="shared" ref="D197:N197" si="243">SUM(D194:D196)</f>
        <v>0</v>
      </c>
      <c r="E197" s="353"/>
      <c r="F197" s="353">
        <f t="shared" si="243"/>
        <v>0</v>
      </c>
      <c r="G197" s="353">
        <f t="shared" si="243"/>
        <v>0</v>
      </c>
      <c r="H197" s="353">
        <f t="shared" si="243"/>
        <v>0</v>
      </c>
      <c r="I197" s="353">
        <f t="shared" si="243"/>
        <v>0</v>
      </c>
      <c r="J197" s="353">
        <f t="shared" ref="J197" si="244">SUM(J194:J196)</f>
        <v>0</v>
      </c>
      <c r="K197" s="353">
        <f t="shared" si="243"/>
        <v>0</v>
      </c>
      <c r="L197" s="353">
        <f t="shared" si="243"/>
        <v>0</v>
      </c>
      <c r="M197" s="353">
        <f t="shared" si="243"/>
        <v>0</v>
      </c>
      <c r="N197" s="353">
        <f t="shared" si="243"/>
        <v>0</v>
      </c>
      <c r="O197" s="353">
        <f t="shared" ref="O197" si="245">SUM(O194:O196)</f>
        <v>0</v>
      </c>
      <c r="P197" s="353"/>
      <c r="Q197" s="353">
        <f>SUM(Q194:Q196)</f>
        <v>0</v>
      </c>
      <c r="R197" s="353">
        <f t="shared" ref="R197:AB197" si="246">SUM(R194:R196)</f>
        <v>0</v>
      </c>
      <c r="S197" s="353"/>
      <c r="T197" s="353">
        <f t="shared" si="246"/>
        <v>0</v>
      </c>
      <c r="U197" s="353">
        <f t="shared" si="246"/>
        <v>0</v>
      </c>
      <c r="V197" s="353">
        <f t="shared" si="246"/>
        <v>0</v>
      </c>
      <c r="W197" s="353">
        <f t="shared" si="246"/>
        <v>0</v>
      </c>
      <c r="X197" s="353">
        <f t="shared" si="246"/>
        <v>0</v>
      </c>
      <c r="Y197" s="353">
        <f t="shared" si="246"/>
        <v>0</v>
      </c>
      <c r="Z197" s="353">
        <f t="shared" si="246"/>
        <v>0</v>
      </c>
      <c r="AA197" s="353">
        <f t="shared" si="246"/>
        <v>0</v>
      </c>
      <c r="AB197" s="353">
        <f t="shared" si="246"/>
        <v>0</v>
      </c>
      <c r="AC197" s="353"/>
      <c r="AD197" s="353">
        <f>SUM(AD194:AD196)</f>
        <v>0</v>
      </c>
      <c r="AE197" s="353">
        <f t="shared" ref="AE197:AO197" si="247">SUM(AE194:AE196)</f>
        <v>0</v>
      </c>
      <c r="AF197" s="353"/>
      <c r="AG197" s="353">
        <f t="shared" si="247"/>
        <v>0</v>
      </c>
      <c r="AH197" s="353">
        <f t="shared" si="247"/>
        <v>0</v>
      </c>
      <c r="AI197" s="353">
        <f t="shared" si="247"/>
        <v>0</v>
      </c>
      <c r="AJ197" s="353">
        <f t="shared" si="247"/>
        <v>0</v>
      </c>
      <c r="AK197" s="353">
        <f t="shared" si="247"/>
        <v>0</v>
      </c>
      <c r="AL197" s="353">
        <f t="shared" si="247"/>
        <v>0</v>
      </c>
      <c r="AM197" s="353">
        <f t="shared" si="247"/>
        <v>0</v>
      </c>
      <c r="AN197" s="353">
        <f t="shared" si="247"/>
        <v>0</v>
      </c>
      <c r="AO197" s="353">
        <f t="shared" si="247"/>
        <v>0</v>
      </c>
      <c r="AP197" s="353"/>
    </row>
    <row r="198" spans="1:42">
      <c r="A198" s="350">
        <v>3211</v>
      </c>
      <c r="B198" s="342" t="s">
        <v>28</v>
      </c>
      <c r="C198" s="351">
        <f>SUM(D198:P198)</f>
        <v>0</v>
      </c>
      <c r="D198" s="351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1">
        <f>SUM(R198:AC198)</f>
        <v>0</v>
      </c>
      <c r="R198" s="351"/>
      <c r="S198" s="351"/>
      <c r="T198" s="351"/>
      <c r="U198" s="351"/>
      <c r="V198" s="351"/>
      <c r="W198" s="351"/>
      <c r="X198" s="351"/>
      <c r="Y198" s="351"/>
      <c r="Z198" s="351"/>
      <c r="AA198" s="351"/>
      <c r="AB198" s="351"/>
      <c r="AC198" s="351"/>
      <c r="AD198" s="351">
        <f>SUM(AE198:AP198)</f>
        <v>0</v>
      </c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  <c r="AO198" s="351"/>
      <c r="AP198" s="351"/>
    </row>
    <row r="199" spans="1:42" ht="25.5">
      <c r="A199" s="350">
        <v>3212</v>
      </c>
      <c r="B199" s="342" t="s">
        <v>29</v>
      </c>
      <c r="C199" s="351">
        <f>SUM(D199:P199)</f>
        <v>0</v>
      </c>
      <c r="D199" s="351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1">
        <f>SUM(R199:AC199)</f>
        <v>0</v>
      </c>
      <c r="R199" s="351"/>
      <c r="S199" s="351"/>
      <c r="T199" s="351"/>
      <c r="U199" s="351"/>
      <c r="V199" s="351"/>
      <c r="W199" s="351"/>
      <c r="X199" s="351"/>
      <c r="Y199" s="351"/>
      <c r="Z199" s="351"/>
      <c r="AA199" s="351"/>
      <c r="AB199" s="351"/>
      <c r="AC199" s="351"/>
      <c r="AD199" s="351">
        <f>SUM(AE199:AP199)</f>
        <v>0</v>
      </c>
      <c r="AE199" s="351"/>
      <c r="AF199" s="351"/>
      <c r="AG199" s="351"/>
      <c r="AH199" s="351"/>
      <c r="AI199" s="351"/>
      <c r="AJ199" s="351"/>
      <c r="AK199" s="351"/>
      <c r="AL199" s="351"/>
      <c r="AM199" s="351"/>
      <c r="AN199" s="351"/>
      <c r="AO199" s="351"/>
      <c r="AP199" s="351"/>
    </row>
    <row r="200" spans="1:42">
      <c r="A200" s="350">
        <v>3213</v>
      </c>
      <c r="B200" s="342" t="s">
        <v>30</v>
      </c>
      <c r="C200" s="351">
        <f>SUM(D200:P200)</f>
        <v>0</v>
      </c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>
        <f>SUM(R200:AC200)</f>
        <v>0</v>
      </c>
      <c r="R200" s="351"/>
      <c r="S200" s="351"/>
      <c r="T200" s="351"/>
      <c r="U200" s="351"/>
      <c r="V200" s="351"/>
      <c r="W200" s="351"/>
      <c r="X200" s="351"/>
      <c r="Y200" s="351"/>
      <c r="Z200" s="351"/>
      <c r="AA200" s="351"/>
      <c r="AB200" s="351"/>
      <c r="AC200" s="351"/>
      <c r="AD200" s="351">
        <f>SUM(AE200:AP200)</f>
        <v>0</v>
      </c>
      <c r="AE200" s="351"/>
      <c r="AF200" s="351"/>
      <c r="AG200" s="351"/>
      <c r="AH200" s="351"/>
      <c r="AI200" s="351"/>
      <c r="AJ200" s="351"/>
      <c r="AK200" s="351"/>
      <c r="AL200" s="351"/>
      <c r="AM200" s="351"/>
      <c r="AN200" s="351"/>
      <c r="AO200" s="351"/>
      <c r="AP200" s="351"/>
    </row>
    <row r="201" spans="1:42" ht="25.5">
      <c r="A201" s="350">
        <v>3214</v>
      </c>
      <c r="B201" s="342" t="s">
        <v>31</v>
      </c>
      <c r="C201" s="351">
        <f>SUM(D201:P201)</f>
        <v>0</v>
      </c>
      <c r="D201" s="351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1">
        <f>SUM(R201:AC201)</f>
        <v>0</v>
      </c>
      <c r="R201" s="351"/>
      <c r="S201" s="351"/>
      <c r="T201" s="351"/>
      <c r="U201" s="351"/>
      <c r="V201" s="351"/>
      <c r="W201" s="351"/>
      <c r="X201" s="351"/>
      <c r="Y201" s="351"/>
      <c r="Z201" s="351"/>
      <c r="AA201" s="351"/>
      <c r="AB201" s="351"/>
      <c r="AC201" s="351"/>
      <c r="AD201" s="351">
        <f>SUM(AE201:AP201)</f>
        <v>0</v>
      </c>
      <c r="AE201" s="351"/>
      <c r="AF201" s="351"/>
      <c r="AG201" s="351"/>
      <c r="AH201" s="351"/>
      <c r="AI201" s="351"/>
      <c r="AJ201" s="351"/>
      <c r="AK201" s="351"/>
      <c r="AL201" s="351"/>
      <c r="AM201" s="351"/>
      <c r="AN201" s="351"/>
      <c r="AO201" s="351"/>
      <c r="AP201" s="351"/>
    </row>
    <row r="202" spans="1:42">
      <c r="A202" s="341">
        <v>321</v>
      </c>
      <c r="B202" s="352"/>
      <c r="C202" s="353">
        <f>SUM(C198:C201)</f>
        <v>0</v>
      </c>
      <c r="D202" s="353">
        <f t="shared" ref="D202:N202" si="248">SUM(D198:D201)</f>
        <v>0</v>
      </c>
      <c r="E202" s="353"/>
      <c r="F202" s="353">
        <f t="shared" si="248"/>
        <v>0</v>
      </c>
      <c r="G202" s="353">
        <f t="shared" si="248"/>
        <v>0</v>
      </c>
      <c r="H202" s="353">
        <f t="shared" si="248"/>
        <v>0</v>
      </c>
      <c r="I202" s="353">
        <f t="shared" si="248"/>
        <v>0</v>
      </c>
      <c r="J202" s="353">
        <f t="shared" ref="J202" si="249">SUM(J198:J201)</f>
        <v>0</v>
      </c>
      <c r="K202" s="353">
        <f t="shared" si="248"/>
        <v>0</v>
      </c>
      <c r="L202" s="353">
        <f t="shared" si="248"/>
        <v>0</v>
      </c>
      <c r="M202" s="353">
        <f t="shared" si="248"/>
        <v>0</v>
      </c>
      <c r="N202" s="353">
        <f t="shared" si="248"/>
        <v>0</v>
      </c>
      <c r="O202" s="353">
        <f t="shared" ref="O202" si="250">SUM(O198:O201)</f>
        <v>0</v>
      </c>
      <c r="P202" s="353"/>
      <c r="Q202" s="353">
        <f>SUM(Q198:Q201)</f>
        <v>0</v>
      </c>
      <c r="R202" s="353">
        <f t="shared" ref="R202:AB202" si="251">SUM(R198:R201)</f>
        <v>0</v>
      </c>
      <c r="S202" s="353"/>
      <c r="T202" s="353">
        <f t="shared" si="251"/>
        <v>0</v>
      </c>
      <c r="U202" s="353">
        <f t="shared" si="251"/>
        <v>0</v>
      </c>
      <c r="V202" s="353">
        <f t="shared" si="251"/>
        <v>0</v>
      </c>
      <c r="W202" s="353">
        <f t="shared" si="251"/>
        <v>0</v>
      </c>
      <c r="X202" s="353">
        <f t="shared" si="251"/>
        <v>0</v>
      </c>
      <c r="Y202" s="353">
        <f t="shared" si="251"/>
        <v>0</v>
      </c>
      <c r="Z202" s="353">
        <f t="shared" si="251"/>
        <v>0</v>
      </c>
      <c r="AA202" s="353">
        <f t="shared" si="251"/>
        <v>0</v>
      </c>
      <c r="AB202" s="353">
        <f t="shared" si="251"/>
        <v>0</v>
      </c>
      <c r="AC202" s="353"/>
      <c r="AD202" s="353">
        <f>SUM(AD198:AD201)</f>
        <v>0</v>
      </c>
      <c r="AE202" s="353">
        <f t="shared" ref="AE202:AO202" si="252">SUM(AE198:AE201)</f>
        <v>0</v>
      </c>
      <c r="AF202" s="353"/>
      <c r="AG202" s="353">
        <f t="shared" si="252"/>
        <v>0</v>
      </c>
      <c r="AH202" s="353">
        <f t="shared" si="252"/>
        <v>0</v>
      </c>
      <c r="AI202" s="353">
        <f t="shared" si="252"/>
        <v>0</v>
      </c>
      <c r="AJ202" s="353">
        <f t="shared" si="252"/>
        <v>0</v>
      </c>
      <c r="AK202" s="353">
        <f t="shared" si="252"/>
        <v>0</v>
      </c>
      <c r="AL202" s="353">
        <f t="shared" si="252"/>
        <v>0</v>
      </c>
      <c r="AM202" s="353">
        <f t="shared" si="252"/>
        <v>0</v>
      </c>
      <c r="AN202" s="353">
        <f t="shared" si="252"/>
        <v>0</v>
      </c>
      <c r="AO202" s="353">
        <f t="shared" si="252"/>
        <v>0</v>
      </c>
      <c r="AP202" s="353"/>
    </row>
    <row r="203" spans="1:42">
      <c r="A203" s="350">
        <v>3223</v>
      </c>
      <c r="B203" s="342" t="s">
        <v>34</v>
      </c>
      <c r="C203" s="351">
        <f>SUM(D203:P203)</f>
        <v>0</v>
      </c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>
        <f>SUM(R203:AC203)</f>
        <v>0</v>
      </c>
      <c r="R203" s="351"/>
      <c r="S203" s="351"/>
      <c r="T203" s="351"/>
      <c r="U203" s="351"/>
      <c r="V203" s="351"/>
      <c r="W203" s="351"/>
      <c r="X203" s="351"/>
      <c r="Y203" s="351"/>
      <c r="Z203" s="351"/>
      <c r="AA203" s="351"/>
      <c r="AB203" s="351"/>
      <c r="AC203" s="351"/>
      <c r="AD203" s="351">
        <f>SUM(AE203:AP203)</f>
        <v>0</v>
      </c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</row>
    <row r="204" spans="1:42">
      <c r="A204" s="341">
        <v>322</v>
      </c>
      <c r="B204" s="352"/>
      <c r="C204" s="353">
        <f>SUM(C203)</f>
        <v>0</v>
      </c>
      <c r="D204" s="353">
        <f t="shared" ref="D204:N204" si="253">SUM(D203)</f>
        <v>0</v>
      </c>
      <c r="E204" s="353"/>
      <c r="F204" s="353">
        <f t="shared" si="253"/>
        <v>0</v>
      </c>
      <c r="G204" s="353">
        <f t="shared" si="253"/>
        <v>0</v>
      </c>
      <c r="H204" s="353">
        <f t="shared" si="253"/>
        <v>0</v>
      </c>
      <c r="I204" s="353">
        <f t="shared" si="253"/>
        <v>0</v>
      </c>
      <c r="J204" s="353">
        <f t="shared" ref="J204" si="254">SUM(J203)</f>
        <v>0</v>
      </c>
      <c r="K204" s="353">
        <f t="shared" si="253"/>
        <v>0</v>
      </c>
      <c r="L204" s="353">
        <f t="shared" si="253"/>
        <v>0</v>
      </c>
      <c r="M204" s="353">
        <f t="shared" si="253"/>
        <v>0</v>
      </c>
      <c r="N204" s="353">
        <f t="shared" si="253"/>
        <v>0</v>
      </c>
      <c r="O204" s="353">
        <f t="shared" ref="O204" si="255">SUM(O203)</f>
        <v>0</v>
      </c>
      <c r="P204" s="353"/>
      <c r="Q204" s="353">
        <f>SUM(Q203)</f>
        <v>0</v>
      </c>
      <c r="R204" s="353">
        <f t="shared" ref="R204:AB204" si="256">SUM(R203)</f>
        <v>0</v>
      </c>
      <c r="S204" s="353"/>
      <c r="T204" s="353">
        <f t="shared" si="256"/>
        <v>0</v>
      </c>
      <c r="U204" s="353">
        <f t="shared" si="256"/>
        <v>0</v>
      </c>
      <c r="V204" s="353">
        <f t="shared" si="256"/>
        <v>0</v>
      </c>
      <c r="W204" s="353">
        <f t="shared" si="256"/>
        <v>0</v>
      </c>
      <c r="X204" s="353">
        <f t="shared" si="256"/>
        <v>0</v>
      </c>
      <c r="Y204" s="353">
        <f t="shared" si="256"/>
        <v>0</v>
      </c>
      <c r="Z204" s="353">
        <f t="shared" si="256"/>
        <v>0</v>
      </c>
      <c r="AA204" s="353">
        <f t="shared" si="256"/>
        <v>0</v>
      </c>
      <c r="AB204" s="353">
        <f t="shared" si="256"/>
        <v>0</v>
      </c>
      <c r="AC204" s="353"/>
      <c r="AD204" s="353">
        <f>SUM(AD203)</f>
        <v>0</v>
      </c>
      <c r="AE204" s="353">
        <f t="shared" ref="AE204:AO204" si="257">SUM(AE203)</f>
        <v>0</v>
      </c>
      <c r="AF204" s="353"/>
      <c r="AG204" s="353">
        <f t="shared" si="257"/>
        <v>0</v>
      </c>
      <c r="AH204" s="353">
        <f t="shared" si="257"/>
        <v>0</v>
      </c>
      <c r="AI204" s="353">
        <f t="shared" si="257"/>
        <v>0</v>
      </c>
      <c r="AJ204" s="353">
        <f t="shared" si="257"/>
        <v>0</v>
      </c>
      <c r="AK204" s="353">
        <f t="shared" si="257"/>
        <v>0</v>
      </c>
      <c r="AL204" s="353">
        <f t="shared" si="257"/>
        <v>0</v>
      </c>
      <c r="AM204" s="353">
        <f t="shared" si="257"/>
        <v>0</v>
      </c>
      <c r="AN204" s="353">
        <f t="shared" si="257"/>
        <v>0</v>
      </c>
      <c r="AO204" s="353">
        <f t="shared" si="257"/>
        <v>0</v>
      </c>
      <c r="AP204" s="353"/>
    </row>
    <row r="205" spans="1:42" ht="25.5">
      <c r="A205" s="484" t="s">
        <v>19</v>
      </c>
      <c r="B205" s="345" t="s">
        <v>73</v>
      </c>
      <c r="C205" s="366">
        <f>C206+C233</f>
        <v>2384760</v>
      </c>
      <c r="D205" s="366">
        <f>D206+D233</f>
        <v>0</v>
      </c>
      <c r="E205" s="366"/>
      <c r="F205" s="366">
        <f t="shared" ref="F205:P205" si="258">F206+F233</f>
        <v>2074760</v>
      </c>
      <c r="G205" s="366">
        <f t="shared" si="258"/>
        <v>0</v>
      </c>
      <c r="H205" s="366">
        <f t="shared" si="258"/>
        <v>0</v>
      </c>
      <c r="I205" s="366">
        <f t="shared" si="258"/>
        <v>195000</v>
      </c>
      <c r="J205" s="366">
        <f t="shared" si="258"/>
        <v>0</v>
      </c>
      <c r="K205" s="366">
        <f t="shared" si="258"/>
        <v>0</v>
      </c>
      <c r="L205" s="366">
        <f t="shared" ref="L205" si="259">L206+L233</f>
        <v>0</v>
      </c>
      <c r="M205" s="366">
        <f t="shared" si="258"/>
        <v>0</v>
      </c>
      <c r="N205" s="366">
        <f t="shared" si="258"/>
        <v>115000</v>
      </c>
      <c r="O205" s="366">
        <f t="shared" si="258"/>
        <v>0</v>
      </c>
      <c r="P205" s="366">
        <f t="shared" si="258"/>
        <v>0</v>
      </c>
      <c r="Q205" s="366">
        <f>Q206+Q233</f>
        <v>4115000</v>
      </c>
      <c r="R205" s="366">
        <f>R206+R233</f>
        <v>0</v>
      </c>
      <c r="S205" s="366"/>
      <c r="T205" s="366">
        <f t="shared" ref="T205:AC205" si="260">T206+T233</f>
        <v>4000000</v>
      </c>
      <c r="U205" s="366">
        <f t="shared" si="260"/>
        <v>0</v>
      </c>
      <c r="V205" s="366">
        <f t="shared" si="260"/>
        <v>0</v>
      </c>
      <c r="W205" s="366">
        <f t="shared" si="260"/>
        <v>0</v>
      </c>
      <c r="X205" s="366">
        <f t="shared" si="260"/>
        <v>0</v>
      </c>
      <c r="Y205" s="366">
        <f t="shared" si="260"/>
        <v>0</v>
      </c>
      <c r="Z205" s="366">
        <f t="shared" si="260"/>
        <v>0</v>
      </c>
      <c r="AA205" s="366">
        <f t="shared" si="260"/>
        <v>115000</v>
      </c>
      <c r="AB205" s="366">
        <f t="shared" si="260"/>
        <v>0</v>
      </c>
      <c r="AC205" s="366">
        <f t="shared" si="260"/>
        <v>0</v>
      </c>
      <c r="AD205" s="366">
        <f>AD206+AD233</f>
        <v>4115000</v>
      </c>
      <c r="AE205" s="366">
        <f>AE206+AE233</f>
        <v>0</v>
      </c>
      <c r="AF205" s="366"/>
      <c r="AG205" s="366">
        <f t="shared" ref="AG205:AP205" si="261">AG206+AG233</f>
        <v>4000000</v>
      </c>
      <c r="AH205" s="366">
        <f t="shared" si="261"/>
        <v>0</v>
      </c>
      <c r="AI205" s="366">
        <f t="shared" si="261"/>
        <v>0</v>
      </c>
      <c r="AJ205" s="366">
        <f t="shared" si="261"/>
        <v>0</v>
      </c>
      <c r="AK205" s="366">
        <f t="shared" si="261"/>
        <v>0</v>
      </c>
      <c r="AL205" s="366">
        <f t="shared" si="261"/>
        <v>0</v>
      </c>
      <c r="AM205" s="366">
        <f t="shared" si="261"/>
        <v>0</v>
      </c>
      <c r="AN205" s="366">
        <f t="shared" si="261"/>
        <v>115000</v>
      </c>
      <c r="AO205" s="366">
        <f t="shared" si="261"/>
        <v>0</v>
      </c>
      <c r="AP205" s="366">
        <f t="shared" si="261"/>
        <v>0</v>
      </c>
    </row>
    <row r="206" spans="1:42" ht="25.5">
      <c r="A206" s="347" t="s">
        <v>74</v>
      </c>
      <c r="B206" s="348" t="s">
        <v>87</v>
      </c>
      <c r="C206" s="349">
        <f t="shared" ref="C206:AP206" si="262">C210+C213+C216+C223+C225+C228+C232</f>
        <v>1364760</v>
      </c>
      <c r="D206" s="349">
        <f t="shared" si="262"/>
        <v>0</v>
      </c>
      <c r="E206" s="349"/>
      <c r="F206" s="349">
        <f t="shared" si="262"/>
        <v>1054760</v>
      </c>
      <c r="G206" s="349">
        <f t="shared" si="262"/>
        <v>0</v>
      </c>
      <c r="H206" s="349">
        <f t="shared" si="262"/>
        <v>0</v>
      </c>
      <c r="I206" s="349">
        <f t="shared" si="262"/>
        <v>195000</v>
      </c>
      <c r="J206" s="349">
        <f t="shared" si="262"/>
        <v>0</v>
      </c>
      <c r="K206" s="349">
        <f t="shared" si="262"/>
        <v>0</v>
      </c>
      <c r="L206" s="349">
        <f t="shared" si="262"/>
        <v>0</v>
      </c>
      <c r="M206" s="349">
        <f t="shared" si="262"/>
        <v>0</v>
      </c>
      <c r="N206" s="349">
        <f t="shared" si="262"/>
        <v>115000</v>
      </c>
      <c r="O206" s="349">
        <f t="shared" si="262"/>
        <v>0</v>
      </c>
      <c r="P206" s="349">
        <f t="shared" si="262"/>
        <v>0</v>
      </c>
      <c r="Q206" s="349">
        <f t="shared" si="262"/>
        <v>2075000</v>
      </c>
      <c r="R206" s="349">
        <f t="shared" si="262"/>
        <v>0</v>
      </c>
      <c r="S206" s="349"/>
      <c r="T206" s="349">
        <f t="shared" si="262"/>
        <v>1960000</v>
      </c>
      <c r="U206" s="349">
        <f t="shared" si="262"/>
        <v>0</v>
      </c>
      <c r="V206" s="349">
        <f t="shared" si="262"/>
        <v>0</v>
      </c>
      <c r="W206" s="349">
        <f t="shared" si="262"/>
        <v>0</v>
      </c>
      <c r="X206" s="349">
        <f t="shared" si="262"/>
        <v>0</v>
      </c>
      <c r="Y206" s="349">
        <f t="shared" si="262"/>
        <v>0</v>
      </c>
      <c r="Z206" s="349">
        <f t="shared" si="262"/>
        <v>0</v>
      </c>
      <c r="AA206" s="349">
        <f t="shared" si="262"/>
        <v>115000</v>
      </c>
      <c r="AB206" s="349">
        <f t="shared" si="262"/>
        <v>0</v>
      </c>
      <c r="AC206" s="349">
        <f t="shared" si="262"/>
        <v>0</v>
      </c>
      <c r="AD206" s="349">
        <f t="shared" si="262"/>
        <v>2155000</v>
      </c>
      <c r="AE206" s="349">
        <f t="shared" si="262"/>
        <v>0</v>
      </c>
      <c r="AF206" s="349"/>
      <c r="AG206" s="349">
        <f t="shared" si="262"/>
        <v>2040000</v>
      </c>
      <c r="AH206" s="349">
        <f t="shared" si="262"/>
        <v>0</v>
      </c>
      <c r="AI206" s="349">
        <f t="shared" si="262"/>
        <v>0</v>
      </c>
      <c r="AJ206" s="349">
        <f t="shared" si="262"/>
        <v>0</v>
      </c>
      <c r="AK206" s="349">
        <f t="shared" si="262"/>
        <v>0</v>
      </c>
      <c r="AL206" s="349">
        <f t="shared" si="262"/>
        <v>0</v>
      </c>
      <c r="AM206" s="349">
        <f t="shared" si="262"/>
        <v>0</v>
      </c>
      <c r="AN206" s="349">
        <f t="shared" si="262"/>
        <v>115000</v>
      </c>
      <c r="AO206" s="349">
        <f t="shared" si="262"/>
        <v>0</v>
      </c>
      <c r="AP206" s="349">
        <f t="shared" si="262"/>
        <v>0</v>
      </c>
    </row>
    <row r="207" spans="1:42" ht="25.5">
      <c r="A207" s="449">
        <v>3224</v>
      </c>
      <c r="B207" s="454" t="s">
        <v>35</v>
      </c>
      <c r="C207" s="441">
        <f t="shared" ref="C207:C212" si="263">SUM(D207:P207)</f>
        <v>140000</v>
      </c>
      <c r="D207" s="441"/>
      <c r="E207" s="441"/>
      <c r="F207" s="441">
        <v>100000</v>
      </c>
      <c r="G207" s="441"/>
      <c r="H207" s="441"/>
      <c r="I207" s="451">
        <v>40000</v>
      </c>
      <c r="J207" s="451"/>
      <c r="K207" s="451"/>
      <c r="L207" s="451"/>
      <c r="M207" s="451"/>
      <c r="N207" s="351"/>
      <c r="O207" s="351"/>
      <c r="P207" s="351"/>
      <c r="Q207" s="351">
        <f t="shared" ref="Q207:Q212" si="264">SUM(R207:AC207)</f>
        <v>130000</v>
      </c>
      <c r="R207" s="351"/>
      <c r="S207" s="351"/>
      <c r="T207" s="351">
        <v>130000</v>
      </c>
      <c r="U207" s="351"/>
      <c r="V207" s="351"/>
      <c r="W207" s="351"/>
      <c r="X207" s="351"/>
      <c r="Y207" s="351"/>
      <c r="Z207" s="351"/>
      <c r="AA207" s="351"/>
      <c r="AB207" s="351"/>
      <c r="AC207" s="351"/>
      <c r="AD207" s="351">
        <f t="shared" ref="AD207:AD212" si="265">SUM(AE207:AP207)</f>
        <v>130000</v>
      </c>
      <c r="AE207" s="351"/>
      <c r="AF207" s="351"/>
      <c r="AG207" s="351">
        <v>130000</v>
      </c>
      <c r="AH207" s="351"/>
      <c r="AI207" s="351"/>
      <c r="AJ207" s="351"/>
      <c r="AK207" s="351"/>
      <c r="AL207" s="351"/>
      <c r="AM207" s="351"/>
      <c r="AN207" s="351"/>
      <c r="AO207" s="351"/>
      <c r="AP207" s="351"/>
    </row>
    <row r="208" spans="1:42">
      <c r="A208" s="440">
        <v>3225</v>
      </c>
      <c r="B208" s="445" t="s">
        <v>402</v>
      </c>
      <c r="C208" s="351">
        <f t="shared" si="263"/>
        <v>125000</v>
      </c>
      <c r="D208" s="351"/>
      <c r="E208" s="351"/>
      <c r="F208" s="351">
        <v>125000</v>
      </c>
      <c r="G208" s="351"/>
      <c r="H208" s="351"/>
      <c r="I208" s="451"/>
      <c r="J208" s="451"/>
      <c r="K208" s="451"/>
      <c r="L208" s="451"/>
      <c r="M208" s="451"/>
      <c r="N208" s="351"/>
      <c r="O208" s="351"/>
      <c r="P208" s="351"/>
      <c r="Q208" s="351">
        <f t="shared" si="264"/>
        <v>150000</v>
      </c>
      <c r="R208" s="351"/>
      <c r="S208" s="351"/>
      <c r="T208" s="351">
        <v>150000</v>
      </c>
      <c r="U208" s="351"/>
      <c r="V208" s="351"/>
      <c r="W208" s="351"/>
      <c r="X208" s="351"/>
      <c r="Y208" s="351"/>
      <c r="Z208" s="351"/>
      <c r="AA208" s="351"/>
      <c r="AB208" s="351"/>
      <c r="AC208" s="351"/>
      <c r="AD208" s="351">
        <f t="shared" si="265"/>
        <v>150000</v>
      </c>
      <c r="AE208" s="351"/>
      <c r="AF208" s="351"/>
      <c r="AG208" s="351">
        <v>150000</v>
      </c>
      <c r="AH208" s="351"/>
      <c r="AI208" s="351"/>
      <c r="AJ208" s="351"/>
      <c r="AK208" s="351"/>
      <c r="AL208" s="351"/>
      <c r="AM208" s="351"/>
      <c r="AN208" s="351"/>
      <c r="AO208" s="351"/>
      <c r="AP208" s="351"/>
    </row>
    <row r="209" spans="1:42">
      <c r="A209" s="440">
        <v>3227</v>
      </c>
      <c r="B209" s="445" t="s">
        <v>395</v>
      </c>
      <c r="C209" s="351">
        <f t="shared" si="263"/>
        <v>100000</v>
      </c>
      <c r="D209" s="351"/>
      <c r="E209" s="351"/>
      <c r="F209" s="351">
        <v>100000</v>
      </c>
      <c r="G209" s="351"/>
      <c r="H209" s="351"/>
      <c r="I209" s="451"/>
      <c r="J209" s="451"/>
      <c r="K209" s="451"/>
      <c r="L209" s="451"/>
      <c r="M209" s="451"/>
      <c r="N209" s="351"/>
      <c r="O209" s="351"/>
      <c r="P209" s="351"/>
      <c r="Q209" s="351">
        <f t="shared" si="264"/>
        <v>190000</v>
      </c>
      <c r="R209" s="351"/>
      <c r="S209" s="351"/>
      <c r="T209" s="351">
        <v>190000</v>
      </c>
      <c r="U209" s="351"/>
      <c r="V209" s="351"/>
      <c r="W209" s="351"/>
      <c r="X209" s="351"/>
      <c r="Y209" s="351"/>
      <c r="Z209" s="351"/>
      <c r="AA209" s="351"/>
      <c r="AB209" s="351"/>
      <c r="AC209" s="351"/>
      <c r="AD209" s="351">
        <f t="shared" si="265"/>
        <v>190000</v>
      </c>
      <c r="AE209" s="351"/>
      <c r="AF209" s="351"/>
      <c r="AG209" s="351">
        <v>190000</v>
      </c>
      <c r="AH209" s="351"/>
      <c r="AI209" s="351"/>
      <c r="AJ209" s="351"/>
      <c r="AK209" s="351"/>
      <c r="AL209" s="351"/>
      <c r="AM209" s="351"/>
      <c r="AN209" s="351"/>
      <c r="AO209" s="351"/>
      <c r="AP209" s="351"/>
    </row>
    <row r="210" spans="1:42" s="367" customFormat="1">
      <c r="A210" s="446">
        <v>322</v>
      </c>
      <c r="B210" s="447"/>
      <c r="C210" s="353">
        <f t="shared" si="263"/>
        <v>365000</v>
      </c>
      <c r="D210" s="353">
        <f t="shared" ref="D210:N210" si="266">SUM(D209)</f>
        <v>0</v>
      </c>
      <c r="E210" s="353"/>
      <c r="F210" s="353">
        <f>SUM(F207:F209)</f>
        <v>325000</v>
      </c>
      <c r="G210" s="353">
        <f t="shared" si="266"/>
        <v>0</v>
      </c>
      <c r="H210" s="353">
        <f t="shared" si="266"/>
        <v>0</v>
      </c>
      <c r="I210" s="452">
        <f>SUM(I207:I209)</f>
        <v>40000</v>
      </c>
      <c r="J210" s="452">
        <f t="shared" ref="J210" si="267">SUM(J209)</f>
        <v>0</v>
      </c>
      <c r="K210" s="452">
        <f t="shared" si="266"/>
        <v>0</v>
      </c>
      <c r="L210" s="452">
        <f t="shared" si="266"/>
        <v>0</v>
      </c>
      <c r="M210" s="452">
        <f>SUM(M207:M209)</f>
        <v>0</v>
      </c>
      <c r="N210" s="353">
        <f t="shared" si="266"/>
        <v>0</v>
      </c>
      <c r="O210" s="353">
        <f t="shared" ref="O210" si="268">SUM(O209)</f>
        <v>0</v>
      </c>
      <c r="P210" s="353">
        <f t="shared" ref="P210" si="269">SUM(P207:P209)</f>
        <v>0</v>
      </c>
      <c r="Q210" s="353">
        <f t="shared" si="264"/>
        <v>470000</v>
      </c>
      <c r="R210" s="353">
        <f t="shared" ref="R210" si="270">SUM(R209)</f>
        <v>0</v>
      </c>
      <c r="S210" s="353"/>
      <c r="T210" s="353">
        <f>SUM(T207:T209)</f>
        <v>470000</v>
      </c>
      <c r="U210" s="353">
        <f t="shared" ref="U210:Z210" si="271">SUM(U209)</f>
        <v>0</v>
      </c>
      <c r="V210" s="353">
        <f t="shared" si="271"/>
        <v>0</v>
      </c>
      <c r="W210" s="353">
        <f t="shared" si="271"/>
        <v>0</v>
      </c>
      <c r="X210" s="353">
        <f t="shared" si="271"/>
        <v>0</v>
      </c>
      <c r="Y210" s="353">
        <f t="shared" si="271"/>
        <v>0</v>
      </c>
      <c r="Z210" s="353">
        <f t="shared" si="271"/>
        <v>0</v>
      </c>
      <c r="AA210" s="353">
        <f>SUM(AA207:AA209)</f>
        <v>0</v>
      </c>
      <c r="AB210" s="353">
        <f t="shared" ref="AB210" si="272">SUM(AB209)</f>
        <v>0</v>
      </c>
      <c r="AC210" s="353">
        <f t="shared" ref="AC210" si="273">SUM(AC207:AC209)</f>
        <v>0</v>
      </c>
      <c r="AD210" s="353">
        <f t="shared" si="265"/>
        <v>470000</v>
      </c>
      <c r="AE210" s="353">
        <f t="shared" ref="AE210" si="274">SUM(AE209)</f>
        <v>0</v>
      </c>
      <c r="AF210" s="353"/>
      <c r="AG210" s="353">
        <f>SUM(AG207:AG209)</f>
        <v>470000</v>
      </c>
      <c r="AH210" s="353">
        <f t="shared" ref="AH210:AN210" si="275">SUM(AH209)</f>
        <v>0</v>
      </c>
      <c r="AI210" s="353">
        <f t="shared" si="275"/>
        <v>0</v>
      </c>
      <c r="AJ210" s="353">
        <f t="shared" si="275"/>
        <v>0</v>
      </c>
      <c r="AK210" s="353">
        <f t="shared" si="275"/>
        <v>0</v>
      </c>
      <c r="AL210" s="353">
        <f t="shared" si="275"/>
        <v>0</v>
      </c>
      <c r="AM210" s="353">
        <f t="shared" si="275"/>
        <v>0</v>
      </c>
      <c r="AN210" s="353">
        <f t="shared" si="275"/>
        <v>0</v>
      </c>
      <c r="AO210" s="353">
        <f t="shared" ref="AO210" si="276">SUM(AO209)</f>
        <v>0</v>
      </c>
      <c r="AP210" s="353">
        <f t="shared" ref="AP210" si="277">SUM(AP207:AP209)</f>
        <v>0</v>
      </c>
    </row>
    <row r="211" spans="1:42" s="367" customFormat="1" ht="25.5">
      <c r="A211" s="440">
        <v>3232</v>
      </c>
      <c r="B211" s="445" t="s">
        <v>75</v>
      </c>
      <c r="C211" s="351">
        <f t="shared" si="263"/>
        <v>682760</v>
      </c>
      <c r="D211" s="351"/>
      <c r="E211" s="351"/>
      <c r="F211" s="351">
        <v>477760</v>
      </c>
      <c r="G211" s="351"/>
      <c r="H211" s="351"/>
      <c r="I211" s="451">
        <v>90000</v>
      </c>
      <c r="J211" s="451"/>
      <c r="K211" s="451"/>
      <c r="L211" s="451"/>
      <c r="M211" s="451"/>
      <c r="N211" s="451">
        <v>115000</v>
      </c>
      <c r="O211" s="351"/>
      <c r="P211" s="351"/>
      <c r="Q211" s="351">
        <f t="shared" si="264"/>
        <v>625000</v>
      </c>
      <c r="R211" s="351"/>
      <c r="S211" s="351"/>
      <c r="T211" s="351">
        <v>510000</v>
      </c>
      <c r="U211" s="351"/>
      <c r="V211" s="351"/>
      <c r="W211" s="351"/>
      <c r="X211" s="351"/>
      <c r="Y211" s="351"/>
      <c r="Z211" s="351"/>
      <c r="AA211" s="351">
        <v>115000</v>
      </c>
      <c r="AB211" s="351"/>
      <c r="AC211" s="351"/>
      <c r="AD211" s="351">
        <f t="shared" si="265"/>
        <v>665000</v>
      </c>
      <c r="AE211" s="351"/>
      <c r="AF211" s="351"/>
      <c r="AG211" s="351">
        <v>550000</v>
      </c>
      <c r="AH211" s="351"/>
      <c r="AI211" s="351"/>
      <c r="AJ211" s="351"/>
      <c r="AK211" s="351"/>
      <c r="AL211" s="351"/>
      <c r="AM211" s="351"/>
      <c r="AN211" s="351">
        <v>115000</v>
      </c>
      <c r="AO211" s="351"/>
      <c r="AP211" s="351"/>
    </row>
    <row r="212" spans="1:42" ht="15" customHeight="1">
      <c r="A212" s="449">
        <v>3238</v>
      </c>
      <c r="B212" s="454" t="s">
        <v>45</v>
      </c>
      <c r="C212" s="351">
        <f t="shared" si="263"/>
        <v>220000</v>
      </c>
      <c r="D212" s="351"/>
      <c r="E212" s="351"/>
      <c r="F212" s="351">
        <v>180000</v>
      </c>
      <c r="G212" s="351"/>
      <c r="H212" s="351"/>
      <c r="I212" s="451">
        <v>40000</v>
      </c>
      <c r="J212" s="451"/>
      <c r="K212" s="451"/>
      <c r="L212" s="451"/>
      <c r="M212" s="451"/>
      <c r="N212" s="351"/>
      <c r="O212" s="351"/>
      <c r="P212" s="351"/>
      <c r="Q212" s="351">
        <f t="shared" si="264"/>
        <v>200000</v>
      </c>
      <c r="R212" s="351"/>
      <c r="S212" s="351"/>
      <c r="T212" s="351">
        <v>200000</v>
      </c>
      <c r="U212" s="351"/>
      <c r="V212" s="351"/>
      <c r="W212" s="351"/>
      <c r="X212" s="351"/>
      <c r="Y212" s="351"/>
      <c r="Z212" s="351"/>
      <c r="AA212" s="351"/>
      <c r="AB212" s="351"/>
      <c r="AC212" s="351"/>
      <c r="AD212" s="351">
        <f t="shared" si="265"/>
        <v>200000</v>
      </c>
      <c r="AE212" s="351"/>
      <c r="AF212" s="351"/>
      <c r="AG212" s="351">
        <v>200000</v>
      </c>
      <c r="AH212" s="351"/>
      <c r="AI212" s="351"/>
      <c r="AJ212" s="351"/>
      <c r="AK212" s="351"/>
      <c r="AL212" s="351"/>
      <c r="AM212" s="351"/>
      <c r="AN212" s="351"/>
      <c r="AO212" s="351"/>
      <c r="AP212" s="351"/>
    </row>
    <row r="213" spans="1:42" s="367" customFormat="1" ht="15" customHeight="1">
      <c r="A213" s="446">
        <v>323</v>
      </c>
      <c r="B213" s="447"/>
      <c r="C213" s="353">
        <f>SUM(C211:C212)</f>
        <v>902760</v>
      </c>
      <c r="D213" s="353">
        <f t="shared" ref="D213:K213" si="278">SUM(D212)</f>
        <v>0</v>
      </c>
      <c r="E213" s="353"/>
      <c r="F213" s="353">
        <f>SUM(F211:F212)</f>
        <v>657760</v>
      </c>
      <c r="G213" s="353">
        <f t="shared" si="278"/>
        <v>0</v>
      </c>
      <c r="H213" s="353">
        <f t="shared" si="278"/>
        <v>0</v>
      </c>
      <c r="I213" s="452">
        <f>SUM(I211:I212)</f>
        <v>130000</v>
      </c>
      <c r="J213" s="452">
        <f t="shared" ref="J213" si="279">SUM(J212)</f>
        <v>0</v>
      </c>
      <c r="K213" s="452">
        <f t="shared" si="278"/>
        <v>0</v>
      </c>
      <c r="L213" s="452">
        <f>SUM(L211:L212)</f>
        <v>0</v>
      </c>
      <c r="M213" s="452">
        <f>SUM(M211:M212)</f>
        <v>0</v>
      </c>
      <c r="N213" s="353">
        <f>SUM(N211:N212)</f>
        <v>115000</v>
      </c>
      <c r="O213" s="353">
        <f t="shared" ref="O213" si="280">SUM(O212)</f>
        <v>0</v>
      </c>
      <c r="P213" s="353">
        <f t="shared" ref="P213" si="281">SUM(P212)</f>
        <v>0</v>
      </c>
      <c r="Q213" s="353">
        <f>SUM(Q211:Q212)</f>
        <v>825000</v>
      </c>
      <c r="R213" s="353">
        <f t="shared" ref="R213" si="282">SUM(R212)</f>
        <v>0</v>
      </c>
      <c r="S213" s="353"/>
      <c r="T213" s="353">
        <f>SUM(T211:T212)</f>
        <v>710000</v>
      </c>
      <c r="U213" s="353">
        <f t="shared" ref="U213:Z213" si="283">SUM(U212)</f>
        <v>0</v>
      </c>
      <c r="V213" s="353">
        <f t="shared" si="283"/>
        <v>0</v>
      </c>
      <c r="W213" s="353">
        <f t="shared" si="283"/>
        <v>0</v>
      </c>
      <c r="X213" s="353">
        <f t="shared" si="283"/>
        <v>0</v>
      </c>
      <c r="Y213" s="353">
        <f t="shared" si="283"/>
        <v>0</v>
      </c>
      <c r="Z213" s="353">
        <f t="shared" si="283"/>
        <v>0</v>
      </c>
      <c r="AA213" s="353">
        <f>SUM(AA211:AA212)</f>
        <v>115000</v>
      </c>
      <c r="AB213" s="353">
        <f t="shared" ref="AB213" si="284">SUM(AB212)</f>
        <v>0</v>
      </c>
      <c r="AC213" s="353">
        <f t="shared" ref="AC213" si="285">SUM(AC212)</f>
        <v>0</v>
      </c>
      <c r="AD213" s="353">
        <f>SUM(AD211:AD212)</f>
        <v>865000</v>
      </c>
      <c r="AE213" s="353">
        <f t="shared" ref="AE213" si="286">SUM(AE212)</f>
        <v>0</v>
      </c>
      <c r="AF213" s="353"/>
      <c r="AG213" s="353">
        <f>SUM(AG211:AG212)</f>
        <v>750000</v>
      </c>
      <c r="AH213" s="353">
        <f t="shared" ref="AH213:AM213" si="287">SUM(AH212)</f>
        <v>0</v>
      </c>
      <c r="AI213" s="353">
        <f t="shared" si="287"/>
        <v>0</v>
      </c>
      <c r="AJ213" s="353">
        <f t="shared" si="287"/>
        <v>0</v>
      </c>
      <c r="AK213" s="353">
        <f t="shared" si="287"/>
        <v>0</v>
      </c>
      <c r="AL213" s="353">
        <f t="shared" si="287"/>
        <v>0</v>
      </c>
      <c r="AM213" s="353">
        <f t="shared" si="287"/>
        <v>0</v>
      </c>
      <c r="AN213" s="353">
        <f>SUM(AN211:AN212)</f>
        <v>115000</v>
      </c>
      <c r="AO213" s="353">
        <f t="shared" ref="AO213:AP213" si="288">SUM(AO212)</f>
        <v>0</v>
      </c>
      <c r="AP213" s="353">
        <f t="shared" si="288"/>
        <v>0</v>
      </c>
    </row>
    <row r="214" spans="1:42" s="367" customFormat="1" ht="15" customHeight="1">
      <c r="A214" s="449">
        <v>4123</v>
      </c>
      <c r="B214" s="454" t="s">
        <v>76</v>
      </c>
      <c r="C214" s="351">
        <f>SUM(D214:P214)</f>
        <v>0</v>
      </c>
      <c r="D214" s="353"/>
      <c r="E214" s="353"/>
      <c r="F214" s="353"/>
      <c r="G214" s="353"/>
      <c r="H214" s="353"/>
      <c r="I214" s="452">
        <v>0</v>
      </c>
      <c r="J214" s="452"/>
      <c r="K214" s="452"/>
      <c r="L214" s="452"/>
      <c r="M214" s="452"/>
      <c r="N214" s="353"/>
      <c r="O214" s="353"/>
      <c r="P214" s="353"/>
      <c r="Q214" s="351">
        <f>SUM(R214:AC214)</f>
        <v>0</v>
      </c>
      <c r="R214" s="353"/>
      <c r="S214" s="353"/>
      <c r="T214" s="353"/>
      <c r="U214" s="353"/>
      <c r="V214" s="353"/>
      <c r="W214" s="353"/>
      <c r="X214" s="353"/>
      <c r="Y214" s="353"/>
      <c r="Z214" s="353"/>
      <c r="AA214" s="353"/>
      <c r="AB214" s="353"/>
      <c r="AC214" s="353"/>
      <c r="AD214" s="351">
        <f>SUM(AE214:AP214)</f>
        <v>0</v>
      </c>
      <c r="AE214" s="353"/>
      <c r="AF214" s="353"/>
      <c r="AG214" s="353"/>
      <c r="AH214" s="353"/>
      <c r="AI214" s="353"/>
      <c r="AJ214" s="353"/>
      <c r="AK214" s="353"/>
      <c r="AL214" s="353"/>
      <c r="AM214" s="353"/>
      <c r="AN214" s="353"/>
      <c r="AO214" s="353"/>
      <c r="AP214" s="353"/>
    </row>
    <row r="215" spans="1:42">
      <c r="A215" s="440">
        <v>4124</v>
      </c>
      <c r="B215" s="445" t="s">
        <v>394</v>
      </c>
      <c r="C215" s="351">
        <f>SUM(D215:P215)</f>
        <v>0</v>
      </c>
      <c r="D215" s="351"/>
      <c r="E215" s="351"/>
      <c r="F215" s="351"/>
      <c r="G215" s="351"/>
      <c r="H215" s="351"/>
      <c r="I215" s="451"/>
      <c r="J215" s="451"/>
      <c r="K215" s="451"/>
      <c r="L215" s="451"/>
      <c r="M215" s="451"/>
      <c r="N215" s="351"/>
      <c r="O215" s="351"/>
      <c r="P215" s="351"/>
      <c r="Q215" s="351">
        <f>SUM(R215:AC215)</f>
        <v>0</v>
      </c>
      <c r="R215" s="351"/>
      <c r="S215" s="351"/>
      <c r="T215" s="351"/>
      <c r="U215" s="351"/>
      <c r="V215" s="351"/>
      <c r="W215" s="351"/>
      <c r="X215" s="351"/>
      <c r="Y215" s="351"/>
      <c r="Z215" s="351"/>
      <c r="AA215" s="351"/>
      <c r="AB215" s="351"/>
      <c r="AC215" s="351"/>
      <c r="AD215" s="351">
        <f>SUM(AE215:AP215)</f>
        <v>0</v>
      </c>
      <c r="AE215" s="351"/>
      <c r="AF215" s="351"/>
      <c r="AG215" s="351"/>
      <c r="AH215" s="351"/>
      <c r="AI215" s="351"/>
      <c r="AJ215" s="351"/>
      <c r="AK215" s="351"/>
      <c r="AL215" s="351"/>
      <c r="AM215" s="351"/>
      <c r="AN215" s="351"/>
      <c r="AO215" s="351"/>
      <c r="AP215" s="351"/>
    </row>
    <row r="216" spans="1:42" s="367" customFormat="1">
      <c r="A216" s="341">
        <v>412</v>
      </c>
      <c r="B216" s="352"/>
      <c r="C216" s="353">
        <f>SUM(C214:C215)</f>
        <v>0</v>
      </c>
      <c r="D216" s="353">
        <f t="shared" ref="D216:F216" si="289">SUM(D214:D215)</f>
        <v>0</v>
      </c>
      <c r="E216" s="353"/>
      <c r="F216" s="353">
        <f t="shared" si="289"/>
        <v>0</v>
      </c>
      <c r="G216" s="353">
        <f t="shared" ref="G216:N216" si="290">SUM(G215)</f>
        <v>0</v>
      </c>
      <c r="H216" s="353">
        <f t="shared" si="290"/>
        <v>0</v>
      </c>
      <c r="I216" s="452">
        <f t="shared" ref="I216" si="291">SUM(I214:I215)</f>
        <v>0</v>
      </c>
      <c r="J216" s="452">
        <f t="shared" ref="J216" si="292">SUM(J215)</f>
        <v>0</v>
      </c>
      <c r="K216" s="452">
        <f t="shared" si="290"/>
        <v>0</v>
      </c>
      <c r="L216" s="452">
        <f t="shared" si="290"/>
        <v>0</v>
      </c>
      <c r="M216" s="452">
        <f t="shared" si="290"/>
        <v>0</v>
      </c>
      <c r="N216" s="353">
        <f t="shared" si="290"/>
        <v>0</v>
      </c>
      <c r="O216" s="353">
        <f t="shared" ref="O216:P216" si="293">SUM(O215)</f>
        <v>0</v>
      </c>
      <c r="P216" s="353">
        <f t="shared" si="293"/>
        <v>0</v>
      </c>
      <c r="Q216" s="353">
        <f>SUM(Q214:Q215)</f>
        <v>0</v>
      </c>
      <c r="R216" s="353">
        <f t="shared" ref="R216:T216" si="294">SUM(R214:R215)</f>
        <v>0</v>
      </c>
      <c r="S216" s="353"/>
      <c r="T216" s="353">
        <f t="shared" si="294"/>
        <v>0</v>
      </c>
      <c r="U216" s="353">
        <f t="shared" ref="U216:AA216" si="295">SUM(U215)</f>
        <v>0</v>
      </c>
      <c r="V216" s="353">
        <f t="shared" si="295"/>
        <v>0</v>
      </c>
      <c r="W216" s="353">
        <f t="shared" si="295"/>
        <v>0</v>
      </c>
      <c r="X216" s="353">
        <f t="shared" si="295"/>
        <v>0</v>
      </c>
      <c r="Y216" s="353">
        <f t="shared" si="295"/>
        <v>0</v>
      </c>
      <c r="Z216" s="353">
        <f t="shared" si="295"/>
        <v>0</v>
      </c>
      <c r="AA216" s="353">
        <f t="shared" si="295"/>
        <v>0</v>
      </c>
      <c r="AB216" s="353">
        <f t="shared" ref="AB216:AC216" si="296">SUM(AB215)</f>
        <v>0</v>
      </c>
      <c r="AC216" s="353">
        <f t="shared" si="296"/>
        <v>0</v>
      </c>
      <c r="AD216" s="353">
        <f>SUM(AD214:AD215)</f>
        <v>0</v>
      </c>
      <c r="AE216" s="353">
        <f t="shared" ref="AE216:AG216" si="297">SUM(AE214:AE215)</f>
        <v>0</v>
      </c>
      <c r="AF216" s="353"/>
      <c r="AG216" s="353">
        <f t="shared" si="297"/>
        <v>0</v>
      </c>
      <c r="AH216" s="353">
        <f t="shared" ref="AH216:AN216" si="298">SUM(AH215)</f>
        <v>0</v>
      </c>
      <c r="AI216" s="353">
        <f t="shared" si="298"/>
        <v>0</v>
      </c>
      <c r="AJ216" s="353">
        <f t="shared" si="298"/>
        <v>0</v>
      </c>
      <c r="AK216" s="353">
        <f t="shared" si="298"/>
        <v>0</v>
      </c>
      <c r="AL216" s="353">
        <f t="shared" si="298"/>
        <v>0</v>
      </c>
      <c r="AM216" s="353">
        <f t="shared" si="298"/>
        <v>0</v>
      </c>
      <c r="AN216" s="353">
        <f t="shared" si="298"/>
        <v>0</v>
      </c>
      <c r="AO216" s="353">
        <f t="shared" ref="AO216:AP216" si="299">SUM(AO215)</f>
        <v>0</v>
      </c>
      <c r="AP216" s="353">
        <f t="shared" si="299"/>
        <v>0</v>
      </c>
    </row>
    <row r="217" spans="1:42" ht="25.5">
      <c r="A217" s="350">
        <v>4221</v>
      </c>
      <c r="B217" s="342" t="s">
        <v>404</v>
      </c>
      <c r="C217" s="451">
        <f t="shared" ref="C217:C222" si="300">SUM(D217:P217)</f>
        <v>83000</v>
      </c>
      <c r="D217" s="351"/>
      <c r="E217" s="351"/>
      <c r="F217" s="351">
        <v>68000</v>
      </c>
      <c r="G217" s="351"/>
      <c r="H217" s="351"/>
      <c r="I217" s="451">
        <v>15000</v>
      </c>
      <c r="J217" s="451"/>
      <c r="K217" s="451"/>
      <c r="L217" s="451"/>
      <c r="M217" s="451"/>
      <c r="N217" s="351"/>
      <c r="O217" s="351"/>
      <c r="P217" s="351"/>
      <c r="Q217" s="351">
        <f t="shared" ref="Q217:Q222" si="301">SUM(R217:AC217)</f>
        <v>60000</v>
      </c>
      <c r="R217" s="351"/>
      <c r="S217" s="351"/>
      <c r="T217" s="351">
        <v>60000</v>
      </c>
      <c r="U217" s="351"/>
      <c r="V217" s="351"/>
      <c r="W217" s="351"/>
      <c r="X217" s="351"/>
      <c r="Y217" s="351"/>
      <c r="Z217" s="351"/>
      <c r="AA217" s="351"/>
      <c r="AB217" s="351"/>
      <c r="AC217" s="351"/>
      <c r="AD217" s="351">
        <f t="shared" ref="AD217:AD222" si="302">SUM(AE217:AP217)</f>
        <v>70000</v>
      </c>
      <c r="AE217" s="351"/>
      <c r="AF217" s="351"/>
      <c r="AG217" s="351">
        <v>70000</v>
      </c>
      <c r="AH217" s="351"/>
      <c r="AI217" s="351"/>
      <c r="AJ217" s="351"/>
      <c r="AK217" s="351"/>
      <c r="AL217" s="351"/>
      <c r="AM217" s="351"/>
      <c r="AN217" s="351"/>
      <c r="AO217" s="351"/>
      <c r="AP217" s="351"/>
    </row>
    <row r="218" spans="1:42">
      <c r="A218" s="449">
        <v>4222</v>
      </c>
      <c r="B218" s="454" t="s">
        <v>78</v>
      </c>
      <c r="C218" s="351">
        <f t="shared" si="300"/>
        <v>6000</v>
      </c>
      <c r="D218" s="351"/>
      <c r="E218" s="351"/>
      <c r="F218" s="351">
        <v>0</v>
      </c>
      <c r="G218" s="351"/>
      <c r="H218" s="351"/>
      <c r="I218" s="451">
        <v>6000</v>
      </c>
      <c r="J218" s="451"/>
      <c r="K218" s="451"/>
      <c r="L218" s="451"/>
      <c r="M218" s="451"/>
      <c r="N218" s="351"/>
      <c r="O218" s="351"/>
      <c r="P218" s="351"/>
      <c r="Q218" s="351">
        <f t="shared" si="301"/>
        <v>0</v>
      </c>
      <c r="R218" s="351"/>
      <c r="S218" s="351"/>
      <c r="T218" s="351">
        <v>0</v>
      </c>
      <c r="U218" s="351"/>
      <c r="V218" s="351"/>
      <c r="W218" s="351"/>
      <c r="X218" s="351"/>
      <c r="Y218" s="351"/>
      <c r="Z218" s="351"/>
      <c r="AA218" s="351"/>
      <c r="AB218" s="351"/>
      <c r="AC218" s="351"/>
      <c r="AD218" s="351">
        <f t="shared" si="302"/>
        <v>0</v>
      </c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  <c r="AO218" s="351"/>
      <c r="AP218" s="351"/>
    </row>
    <row r="219" spans="1:42">
      <c r="A219" s="350">
        <v>4223</v>
      </c>
      <c r="B219" s="342" t="s">
        <v>79</v>
      </c>
      <c r="C219" s="351">
        <f t="shared" si="300"/>
        <v>8000</v>
      </c>
      <c r="D219" s="351"/>
      <c r="E219" s="351"/>
      <c r="F219" s="351">
        <v>4000</v>
      </c>
      <c r="G219" s="351"/>
      <c r="H219" s="351"/>
      <c r="I219" s="455">
        <v>4000</v>
      </c>
      <c r="J219" s="451"/>
      <c r="K219" s="451"/>
      <c r="L219" s="451"/>
      <c r="M219" s="451"/>
      <c r="N219" s="351"/>
      <c r="O219" s="351"/>
      <c r="P219" s="351"/>
      <c r="Q219" s="351">
        <f t="shared" si="301"/>
        <v>10000</v>
      </c>
      <c r="R219" s="351"/>
      <c r="S219" s="351"/>
      <c r="T219" s="351">
        <v>10000</v>
      </c>
      <c r="U219" s="351"/>
      <c r="V219" s="351"/>
      <c r="W219" s="351"/>
      <c r="X219" s="351"/>
      <c r="Y219" s="351"/>
      <c r="Z219" s="351"/>
      <c r="AA219" s="351"/>
      <c r="AB219" s="351"/>
      <c r="AC219" s="351"/>
      <c r="AD219" s="351">
        <f t="shared" si="302"/>
        <v>10000</v>
      </c>
      <c r="AE219" s="351"/>
      <c r="AF219" s="351"/>
      <c r="AG219" s="351">
        <v>10000</v>
      </c>
      <c r="AH219" s="351"/>
      <c r="AI219" s="351"/>
      <c r="AJ219" s="351"/>
      <c r="AK219" s="351"/>
      <c r="AL219" s="351"/>
      <c r="AM219" s="351"/>
      <c r="AN219" s="351"/>
      <c r="AO219" s="351"/>
      <c r="AP219" s="351"/>
    </row>
    <row r="220" spans="1:42" ht="25.5">
      <c r="A220" s="350">
        <v>4224</v>
      </c>
      <c r="B220" s="342" t="s">
        <v>80</v>
      </c>
      <c r="C220" s="351">
        <f t="shared" si="300"/>
        <v>0</v>
      </c>
      <c r="D220" s="351"/>
      <c r="E220" s="351"/>
      <c r="F220" s="351"/>
      <c r="G220" s="351"/>
      <c r="H220" s="351"/>
      <c r="I220" s="451"/>
      <c r="J220" s="451"/>
      <c r="K220" s="451"/>
      <c r="L220" s="451"/>
      <c r="M220" s="451"/>
      <c r="N220" s="351"/>
      <c r="O220" s="351"/>
      <c r="P220" s="351"/>
      <c r="Q220" s="351">
        <f t="shared" si="301"/>
        <v>710000</v>
      </c>
      <c r="R220" s="351"/>
      <c r="S220" s="351"/>
      <c r="T220" s="351">
        <v>710000</v>
      </c>
      <c r="U220" s="351"/>
      <c r="V220" s="351"/>
      <c r="W220" s="351"/>
      <c r="X220" s="351"/>
      <c r="Y220" s="351"/>
      <c r="Z220" s="351"/>
      <c r="AA220" s="351"/>
      <c r="AB220" s="351"/>
      <c r="AC220" s="351"/>
      <c r="AD220" s="351">
        <f t="shared" si="302"/>
        <v>740000</v>
      </c>
      <c r="AE220" s="351"/>
      <c r="AF220" s="351"/>
      <c r="AG220" s="351">
        <v>740000</v>
      </c>
      <c r="AH220" s="351"/>
      <c r="AI220" s="351"/>
      <c r="AJ220" s="351"/>
      <c r="AK220" s="351"/>
      <c r="AL220" s="351"/>
      <c r="AM220" s="351"/>
      <c r="AN220" s="351"/>
      <c r="AO220" s="351"/>
      <c r="AP220" s="351"/>
    </row>
    <row r="221" spans="1:42">
      <c r="A221" s="350">
        <v>4225</v>
      </c>
      <c r="B221" s="342" t="s">
        <v>81</v>
      </c>
      <c r="C221" s="351">
        <f t="shared" si="300"/>
        <v>0</v>
      </c>
      <c r="D221" s="351"/>
      <c r="E221" s="351"/>
      <c r="F221" s="351"/>
      <c r="G221" s="351"/>
      <c r="H221" s="351"/>
      <c r="I221" s="451"/>
      <c r="J221" s="451"/>
      <c r="K221" s="451"/>
      <c r="L221" s="451"/>
      <c r="M221" s="451"/>
      <c r="N221" s="351"/>
      <c r="O221" s="351"/>
      <c r="P221" s="351"/>
      <c r="Q221" s="351">
        <f t="shared" si="301"/>
        <v>0</v>
      </c>
      <c r="R221" s="351"/>
      <c r="S221" s="351"/>
      <c r="T221" s="351"/>
      <c r="U221" s="351"/>
      <c r="V221" s="351"/>
      <c r="W221" s="351"/>
      <c r="X221" s="351"/>
      <c r="Y221" s="351"/>
      <c r="Z221" s="351"/>
      <c r="AA221" s="351"/>
      <c r="AB221" s="351"/>
      <c r="AC221" s="351"/>
      <c r="AD221" s="351">
        <f t="shared" si="302"/>
        <v>0</v>
      </c>
      <c r="AE221" s="351"/>
      <c r="AF221" s="351"/>
      <c r="AG221" s="351"/>
      <c r="AH221" s="351"/>
      <c r="AI221" s="351"/>
      <c r="AJ221" s="351"/>
      <c r="AK221" s="351"/>
      <c r="AL221" s="351"/>
      <c r="AM221" s="351"/>
      <c r="AN221" s="351"/>
      <c r="AO221" s="351"/>
      <c r="AP221" s="351"/>
    </row>
    <row r="222" spans="1:42" ht="25.5">
      <c r="A222" s="350">
        <v>4227</v>
      </c>
      <c r="B222" s="342" t="s">
        <v>82</v>
      </c>
      <c r="C222" s="351">
        <f t="shared" si="300"/>
        <v>0</v>
      </c>
      <c r="D222" s="351"/>
      <c r="E222" s="351"/>
      <c r="F222" s="351"/>
      <c r="G222" s="351"/>
      <c r="H222" s="351"/>
      <c r="I222" s="451"/>
      <c r="J222" s="451"/>
      <c r="K222" s="451"/>
      <c r="L222" s="451"/>
      <c r="M222" s="451"/>
      <c r="N222" s="351"/>
      <c r="O222" s="351"/>
      <c r="P222" s="351"/>
      <c r="Q222" s="351">
        <f t="shared" si="301"/>
        <v>0</v>
      </c>
      <c r="R222" s="351"/>
      <c r="S222" s="351"/>
      <c r="T222" s="351"/>
      <c r="U222" s="351"/>
      <c r="V222" s="351"/>
      <c r="W222" s="351"/>
      <c r="X222" s="351"/>
      <c r="Y222" s="351"/>
      <c r="Z222" s="351"/>
      <c r="AA222" s="351"/>
      <c r="AB222" s="351"/>
      <c r="AC222" s="351"/>
      <c r="AD222" s="351">
        <f t="shared" si="302"/>
        <v>0</v>
      </c>
      <c r="AE222" s="351"/>
      <c r="AF222" s="351"/>
      <c r="AG222" s="351"/>
      <c r="AH222" s="351"/>
      <c r="AI222" s="351"/>
      <c r="AJ222" s="351"/>
      <c r="AK222" s="351"/>
      <c r="AL222" s="351"/>
      <c r="AM222" s="351"/>
      <c r="AN222" s="351"/>
      <c r="AO222" s="351"/>
      <c r="AP222" s="351"/>
    </row>
    <row r="223" spans="1:42" s="367" customFormat="1">
      <c r="A223" s="341">
        <v>422</v>
      </c>
      <c r="B223" s="352"/>
      <c r="C223" s="353">
        <f>SUM(C217:C222)</f>
        <v>97000</v>
      </c>
      <c r="D223" s="353">
        <f t="shared" ref="D223:N223" si="303">SUM(D217:D222)</f>
        <v>0</v>
      </c>
      <c r="E223" s="353"/>
      <c r="F223" s="353">
        <f t="shared" si="303"/>
        <v>72000</v>
      </c>
      <c r="G223" s="353">
        <f t="shared" si="303"/>
        <v>0</v>
      </c>
      <c r="H223" s="353">
        <f t="shared" si="303"/>
        <v>0</v>
      </c>
      <c r="I223" s="353">
        <f t="shared" si="303"/>
        <v>25000</v>
      </c>
      <c r="J223" s="353">
        <f t="shared" ref="J223" si="304">SUM(J217:J222)</f>
        <v>0</v>
      </c>
      <c r="K223" s="353">
        <f t="shared" si="303"/>
        <v>0</v>
      </c>
      <c r="L223" s="353">
        <f t="shared" si="303"/>
        <v>0</v>
      </c>
      <c r="M223" s="353">
        <f t="shared" si="303"/>
        <v>0</v>
      </c>
      <c r="N223" s="353">
        <f t="shared" si="303"/>
        <v>0</v>
      </c>
      <c r="O223" s="353">
        <f t="shared" ref="O223:P223" si="305">SUM(O217:O222)</f>
        <v>0</v>
      </c>
      <c r="P223" s="353">
        <f t="shared" si="305"/>
        <v>0</v>
      </c>
      <c r="Q223" s="353">
        <f>SUM(Q217:Q222)</f>
        <v>780000</v>
      </c>
      <c r="R223" s="353">
        <f t="shared" ref="R223:AC223" si="306">SUM(R217:R222)</f>
        <v>0</v>
      </c>
      <c r="S223" s="353"/>
      <c r="T223" s="353">
        <f t="shared" si="306"/>
        <v>780000</v>
      </c>
      <c r="U223" s="353">
        <f t="shared" si="306"/>
        <v>0</v>
      </c>
      <c r="V223" s="353">
        <f t="shared" si="306"/>
        <v>0</v>
      </c>
      <c r="W223" s="353">
        <f t="shared" si="306"/>
        <v>0</v>
      </c>
      <c r="X223" s="353">
        <f t="shared" si="306"/>
        <v>0</v>
      </c>
      <c r="Y223" s="353">
        <f t="shared" si="306"/>
        <v>0</v>
      </c>
      <c r="Z223" s="353">
        <f t="shared" si="306"/>
        <v>0</v>
      </c>
      <c r="AA223" s="353">
        <f t="shared" si="306"/>
        <v>0</v>
      </c>
      <c r="AB223" s="353">
        <f t="shared" si="306"/>
        <v>0</v>
      </c>
      <c r="AC223" s="353">
        <f t="shared" si="306"/>
        <v>0</v>
      </c>
      <c r="AD223" s="353">
        <f>SUM(AD217:AD222)</f>
        <v>820000</v>
      </c>
      <c r="AE223" s="353">
        <f t="shared" ref="AE223:AP223" si="307">SUM(AE217:AE222)</f>
        <v>0</v>
      </c>
      <c r="AF223" s="353"/>
      <c r="AG223" s="353">
        <f t="shared" si="307"/>
        <v>820000</v>
      </c>
      <c r="AH223" s="353">
        <f t="shared" si="307"/>
        <v>0</v>
      </c>
      <c r="AI223" s="353">
        <f t="shared" si="307"/>
        <v>0</v>
      </c>
      <c r="AJ223" s="353">
        <f t="shared" si="307"/>
        <v>0</v>
      </c>
      <c r="AK223" s="353">
        <f t="shared" si="307"/>
        <v>0</v>
      </c>
      <c r="AL223" s="353">
        <f t="shared" si="307"/>
        <v>0</v>
      </c>
      <c r="AM223" s="353">
        <f t="shared" si="307"/>
        <v>0</v>
      </c>
      <c r="AN223" s="353">
        <f t="shared" si="307"/>
        <v>0</v>
      </c>
      <c r="AO223" s="353">
        <f t="shared" si="307"/>
        <v>0</v>
      </c>
      <c r="AP223" s="353">
        <f t="shared" si="307"/>
        <v>0</v>
      </c>
    </row>
    <row r="224" spans="1:42">
      <c r="A224" s="350">
        <v>4231</v>
      </c>
      <c r="B224" s="342" t="s">
        <v>83</v>
      </c>
      <c r="C224" s="351">
        <f>SUM(D224:P224)</f>
        <v>0</v>
      </c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351"/>
      <c r="O224" s="351"/>
      <c r="P224" s="351"/>
      <c r="Q224" s="351">
        <f>SUM(R224:AC224)</f>
        <v>0</v>
      </c>
      <c r="R224" s="351"/>
      <c r="S224" s="351"/>
      <c r="T224" s="351"/>
      <c r="U224" s="351"/>
      <c r="V224" s="351"/>
      <c r="W224" s="351"/>
      <c r="X224" s="351"/>
      <c r="Y224" s="351"/>
      <c r="Z224" s="351"/>
      <c r="AA224" s="351"/>
      <c r="AB224" s="351"/>
      <c r="AC224" s="351"/>
      <c r="AD224" s="351">
        <f>SUM(AE224:AP224)</f>
        <v>0</v>
      </c>
      <c r="AE224" s="351"/>
      <c r="AF224" s="351"/>
      <c r="AG224" s="351">
        <v>0</v>
      </c>
      <c r="AH224" s="351"/>
      <c r="AI224" s="351"/>
      <c r="AJ224" s="351"/>
      <c r="AK224" s="351"/>
      <c r="AL224" s="351"/>
      <c r="AM224" s="351"/>
      <c r="AN224" s="351"/>
      <c r="AO224" s="351"/>
      <c r="AP224" s="351"/>
    </row>
    <row r="225" spans="1:42" s="367" customFormat="1">
      <c r="A225" s="341">
        <v>423</v>
      </c>
      <c r="B225" s="352"/>
      <c r="C225" s="353">
        <f>SUM(C224)</f>
        <v>0</v>
      </c>
      <c r="D225" s="353">
        <f t="shared" ref="D225:N225" si="308">SUM(D224)</f>
        <v>0</v>
      </c>
      <c r="E225" s="353"/>
      <c r="F225" s="353">
        <f t="shared" si="308"/>
        <v>0</v>
      </c>
      <c r="G225" s="353">
        <f t="shared" si="308"/>
        <v>0</v>
      </c>
      <c r="H225" s="353">
        <f t="shared" si="308"/>
        <v>0</v>
      </c>
      <c r="I225" s="353">
        <f t="shared" si="308"/>
        <v>0</v>
      </c>
      <c r="J225" s="353">
        <f t="shared" ref="J225" si="309">SUM(J224)</f>
        <v>0</v>
      </c>
      <c r="K225" s="353">
        <f t="shared" si="308"/>
        <v>0</v>
      </c>
      <c r="L225" s="353">
        <f t="shared" si="308"/>
        <v>0</v>
      </c>
      <c r="M225" s="353">
        <f t="shared" si="308"/>
        <v>0</v>
      </c>
      <c r="N225" s="353">
        <f t="shared" si="308"/>
        <v>0</v>
      </c>
      <c r="O225" s="353">
        <f t="shared" ref="O225:P225" si="310">SUM(O224)</f>
        <v>0</v>
      </c>
      <c r="P225" s="353">
        <f t="shared" si="310"/>
        <v>0</v>
      </c>
      <c r="Q225" s="353">
        <f>SUM(Q224)</f>
        <v>0</v>
      </c>
      <c r="R225" s="353">
        <f t="shared" ref="R225:AC225" si="311">SUM(R224)</f>
        <v>0</v>
      </c>
      <c r="S225" s="353"/>
      <c r="T225" s="353">
        <f t="shared" si="311"/>
        <v>0</v>
      </c>
      <c r="U225" s="353">
        <f t="shared" si="311"/>
        <v>0</v>
      </c>
      <c r="V225" s="353">
        <f t="shared" si="311"/>
        <v>0</v>
      </c>
      <c r="W225" s="353">
        <f t="shared" si="311"/>
        <v>0</v>
      </c>
      <c r="X225" s="353">
        <f t="shared" si="311"/>
        <v>0</v>
      </c>
      <c r="Y225" s="353">
        <f t="shared" si="311"/>
        <v>0</v>
      </c>
      <c r="Z225" s="353">
        <f t="shared" si="311"/>
        <v>0</v>
      </c>
      <c r="AA225" s="353">
        <f t="shared" si="311"/>
        <v>0</v>
      </c>
      <c r="AB225" s="353">
        <f t="shared" si="311"/>
        <v>0</v>
      </c>
      <c r="AC225" s="353">
        <f t="shared" si="311"/>
        <v>0</v>
      </c>
      <c r="AD225" s="353">
        <f>SUM(AD224)</f>
        <v>0</v>
      </c>
      <c r="AE225" s="353">
        <f t="shared" ref="AE225:AP225" si="312">SUM(AE224)</f>
        <v>0</v>
      </c>
      <c r="AF225" s="353"/>
      <c r="AG225" s="353">
        <f t="shared" si="312"/>
        <v>0</v>
      </c>
      <c r="AH225" s="353">
        <f t="shared" si="312"/>
        <v>0</v>
      </c>
      <c r="AI225" s="353">
        <f t="shared" si="312"/>
        <v>0</v>
      </c>
      <c r="AJ225" s="353">
        <f t="shared" si="312"/>
        <v>0</v>
      </c>
      <c r="AK225" s="353">
        <f t="shared" si="312"/>
        <v>0</v>
      </c>
      <c r="AL225" s="353">
        <f t="shared" si="312"/>
        <v>0</v>
      </c>
      <c r="AM225" s="353">
        <f t="shared" si="312"/>
        <v>0</v>
      </c>
      <c r="AN225" s="353">
        <f t="shared" si="312"/>
        <v>0</v>
      </c>
      <c r="AO225" s="353">
        <f t="shared" si="312"/>
        <v>0</v>
      </c>
      <c r="AP225" s="353">
        <f t="shared" si="312"/>
        <v>0</v>
      </c>
    </row>
    <row r="226" spans="1:42">
      <c r="A226" s="350">
        <v>4262</v>
      </c>
      <c r="B226" s="342" t="s">
        <v>84</v>
      </c>
      <c r="C226" s="351">
        <f>SUM(D226:P226)</f>
        <v>0</v>
      </c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>
        <f>SUM(R226:AC226)</f>
        <v>0</v>
      </c>
      <c r="R226" s="351"/>
      <c r="S226" s="351"/>
      <c r="T226" s="351"/>
      <c r="U226" s="351"/>
      <c r="V226" s="351"/>
      <c r="W226" s="351"/>
      <c r="X226" s="351"/>
      <c r="Y226" s="351"/>
      <c r="Z226" s="351"/>
      <c r="AA226" s="351"/>
      <c r="AB226" s="351"/>
      <c r="AC226" s="351"/>
      <c r="AD226" s="351">
        <f>SUM(AE226:AP226)</f>
        <v>0</v>
      </c>
      <c r="AE226" s="351"/>
      <c r="AF226" s="351"/>
      <c r="AG226" s="351"/>
      <c r="AH226" s="351"/>
      <c r="AI226" s="351"/>
      <c r="AJ226" s="351"/>
      <c r="AK226" s="351"/>
      <c r="AL226" s="351"/>
      <c r="AM226" s="351"/>
      <c r="AN226" s="351"/>
      <c r="AO226" s="351"/>
      <c r="AP226" s="351"/>
    </row>
    <row r="227" spans="1:42">
      <c r="A227" s="350">
        <v>4264</v>
      </c>
      <c r="B227" s="342" t="s">
        <v>85</v>
      </c>
      <c r="C227" s="351">
        <f>SUM(D227:P227)</f>
        <v>0</v>
      </c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>
        <f>SUM(R227:AC227)</f>
        <v>0</v>
      </c>
      <c r="R227" s="351"/>
      <c r="S227" s="351"/>
      <c r="T227" s="351"/>
      <c r="U227" s="351"/>
      <c r="V227" s="351"/>
      <c r="W227" s="351"/>
      <c r="X227" s="351"/>
      <c r="Y227" s="351"/>
      <c r="Z227" s="351"/>
      <c r="AA227" s="351"/>
      <c r="AB227" s="351"/>
      <c r="AC227" s="351"/>
      <c r="AD227" s="351">
        <f>SUM(AE227:AP227)</f>
        <v>0</v>
      </c>
      <c r="AE227" s="351"/>
      <c r="AF227" s="351"/>
      <c r="AG227" s="351"/>
      <c r="AH227" s="351"/>
      <c r="AI227" s="351"/>
      <c r="AJ227" s="351"/>
      <c r="AK227" s="351"/>
      <c r="AL227" s="351"/>
      <c r="AM227" s="351"/>
      <c r="AN227" s="351"/>
      <c r="AO227" s="351"/>
      <c r="AP227" s="351"/>
    </row>
    <row r="228" spans="1:42" s="367" customFormat="1">
      <c r="A228" s="341">
        <v>426</v>
      </c>
      <c r="B228" s="352"/>
      <c r="C228" s="353">
        <f>SUM(C226:C227)</f>
        <v>0</v>
      </c>
      <c r="D228" s="353">
        <f t="shared" ref="D228:N228" si="313">SUM(D226:D227)</f>
        <v>0</v>
      </c>
      <c r="E228" s="353"/>
      <c r="F228" s="353">
        <f t="shared" si="313"/>
        <v>0</v>
      </c>
      <c r="G228" s="353">
        <f t="shared" si="313"/>
        <v>0</v>
      </c>
      <c r="H228" s="353">
        <f t="shared" si="313"/>
        <v>0</v>
      </c>
      <c r="I228" s="353">
        <f t="shared" si="313"/>
        <v>0</v>
      </c>
      <c r="J228" s="353">
        <f t="shared" ref="J228" si="314">SUM(J226:J227)</f>
        <v>0</v>
      </c>
      <c r="K228" s="353">
        <f t="shared" si="313"/>
        <v>0</v>
      </c>
      <c r="L228" s="353">
        <f t="shared" si="313"/>
        <v>0</v>
      </c>
      <c r="M228" s="353">
        <f t="shared" si="313"/>
        <v>0</v>
      </c>
      <c r="N228" s="353">
        <f t="shared" si="313"/>
        <v>0</v>
      </c>
      <c r="O228" s="353">
        <f t="shared" ref="O228:P228" si="315">SUM(O226:O227)</f>
        <v>0</v>
      </c>
      <c r="P228" s="353">
        <f t="shared" si="315"/>
        <v>0</v>
      </c>
      <c r="Q228" s="353">
        <f>SUM(Q226:Q227)</f>
        <v>0</v>
      </c>
      <c r="R228" s="353">
        <f t="shared" ref="R228:AC228" si="316">SUM(R226:R227)</f>
        <v>0</v>
      </c>
      <c r="S228" s="353"/>
      <c r="T228" s="353">
        <f t="shared" si="316"/>
        <v>0</v>
      </c>
      <c r="U228" s="353">
        <f t="shared" si="316"/>
        <v>0</v>
      </c>
      <c r="V228" s="353">
        <f t="shared" si="316"/>
        <v>0</v>
      </c>
      <c r="W228" s="353">
        <f t="shared" si="316"/>
        <v>0</v>
      </c>
      <c r="X228" s="353">
        <f t="shared" si="316"/>
        <v>0</v>
      </c>
      <c r="Y228" s="353">
        <f t="shared" si="316"/>
        <v>0</v>
      </c>
      <c r="Z228" s="353">
        <f t="shared" si="316"/>
        <v>0</v>
      </c>
      <c r="AA228" s="353">
        <f t="shared" si="316"/>
        <v>0</v>
      </c>
      <c r="AB228" s="353">
        <f t="shared" si="316"/>
        <v>0</v>
      </c>
      <c r="AC228" s="353">
        <f t="shared" si="316"/>
        <v>0</v>
      </c>
      <c r="AD228" s="353">
        <f>SUM(AD226:AD227)</f>
        <v>0</v>
      </c>
      <c r="AE228" s="353">
        <f t="shared" ref="AE228:AP228" si="317">SUM(AE226:AE227)</f>
        <v>0</v>
      </c>
      <c r="AF228" s="353"/>
      <c r="AG228" s="353">
        <f t="shared" si="317"/>
        <v>0</v>
      </c>
      <c r="AH228" s="353">
        <f t="shared" si="317"/>
        <v>0</v>
      </c>
      <c r="AI228" s="353">
        <f t="shared" si="317"/>
        <v>0</v>
      </c>
      <c r="AJ228" s="353">
        <f t="shared" si="317"/>
        <v>0</v>
      </c>
      <c r="AK228" s="353">
        <f t="shared" si="317"/>
        <v>0</v>
      </c>
      <c r="AL228" s="353">
        <f t="shared" si="317"/>
        <v>0</v>
      </c>
      <c r="AM228" s="353">
        <f t="shared" si="317"/>
        <v>0</v>
      </c>
      <c r="AN228" s="353">
        <f t="shared" si="317"/>
        <v>0</v>
      </c>
      <c r="AO228" s="353">
        <f t="shared" si="317"/>
        <v>0</v>
      </c>
      <c r="AP228" s="353">
        <f t="shared" si="317"/>
        <v>0</v>
      </c>
    </row>
    <row r="229" spans="1:42" s="367" customFormat="1">
      <c r="A229" s="350">
        <v>4511</v>
      </c>
      <c r="B229" s="342" t="s">
        <v>86</v>
      </c>
      <c r="C229" s="351">
        <f>SUM(D229:P229)</f>
        <v>0</v>
      </c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  <c r="O229" s="351"/>
      <c r="P229" s="351"/>
      <c r="Q229" s="351">
        <f>SUM(R229:AC229)</f>
        <v>0</v>
      </c>
      <c r="R229" s="351"/>
      <c r="S229" s="351"/>
      <c r="T229" s="351"/>
      <c r="U229" s="351"/>
      <c r="V229" s="351"/>
      <c r="W229" s="351"/>
      <c r="X229" s="351"/>
      <c r="Y229" s="351"/>
      <c r="Z229" s="351"/>
      <c r="AA229" s="351"/>
      <c r="AB229" s="351"/>
      <c r="AC229" s="351"/>
      <c r="AD229" s="351">
        <f>SUM(AE229:AP229)</f>
        <v>0</v>
      </c>
      <c r="AE229" s="351"/>
      <c r="AF229" s="351"/>
      <c r="AG229" s="351"/>
      <c r="AH229" s="351"/>
      <c r="AI229" s="351"/>
      <c r="AJ229" s="351"/>
      <c r="AK229" s="351"/>
      <c r="AL229" s="351"/>
      <c r="AM229" s="351"/>
      <c r="AN229" s="351"/>
      <c r="AO229" s="351"/>
      <c r="AP229" s="351"/>
    </row>
    <row r="230" spans="1:42" s="367" customFormat="1">
      <c r="A230" s="341">
        <v>451</v>
      </c>
      <c r="B230" s="352"/>
      <c r="C230" s="353">
        <f>SUM(C229)</f>
        <v>0</v>
      </c>
      <c r="D230" s="353">
        <f t="shared" ref="D230:I230" si="318">SUM(D229)</f>
        <v>0</v>
      </c>
      <c r="E230" s="353"/>
      <c r="F230" s="353">
        <f t="shared" si="318"/>
        <v>0</v>
      </c>
      <c r="G230" s="353">
        <f t="shared" si="318"/>
        <v>0</v>
      </c>
      <c r="H230" s="353">
        <f t="shared" si="318"/>
        <v>0</v>
      </c>
      <c r="I230" s="353">
        <f t="shared" si="318"/>
        <v>0</v>
      </c>
      <c r="J230" s="353">
        <f t="shared" ref="J230:P230" si="319">SUM(J229)</f>
        <v>0</v>
      </c>
      <c r="K230" s="353">
        <f t="shared" si="319"/>
        <v>0</v>
      </c>
      <c r="L230" s="353">
        <f t="shared" si="319"/>
        <v>0</v>
      </c>
      <c r="M230" s="353">
        <f t="shared" si="319"/>
        <v>0</v>
      </c>
      <c r="N230" s="353">
        <f t="shared" si="319"/>
        <v>0</v>
      </c>
      <c r="O230" s="353">
        <f t="shared" si="319"/>
        <v>0</v>
      </c>
      <c r="P230" s="353">
        <f t="shared" si="319"/>
        <v>0</v>
      </c>
      <c r="Q230" s="353">
        <f>SUM(Q229)</f>
        <v>0</v>
      </c>
      <c r="R230" s="353">
        <f t="shared" ref="R230:AC230" si="320">SUM(R229)</f>
        <v>0</v>
      </c>
      <c r="S230" s="353"/>
      <c r="T230" s="353">
        <f t="shared" si="320"/>
        <v>0</v>
      </c>
      <c r="U230" s="353">
        <f t="shared" si="320"/>
        <v>0</v>
      </c>
      <c r="V230" s="353">
        <f t="shared" si="320"/>
        <v>0</v>
      </c>
      <c r="W230" s="353">
        <f t="shared" si="320"/>
        <v>0</v>
      </c>
      <c r="X230" s="353">
        <f t="shared" si="320"/>
        <v>0</v>
      </c>
      <c r="Y230" s="353">
        <f t="shared" si="320"/>
        <v>0</v>
      </c>
      <c r="Z230" s="353">
        <f t="shared" si="320"/>
        <v>0</v>
      </c>
      <c r="AA230" s="353">
        <f t="shared" si="320"/>
        <v>0</v>
      </c>
      <c r="AB230" s="353">
        <f t="shared" si="320"/>
        <v>0</v>
      </c>
      <c r="AC230" s="353">
        <f t="shared" si="320"/>
        <v>0</v>
      </c>
      <c r="AD230" s="353">
        <f>SUM(AD229)</f>
        <v>0</v>
      </c>
      <c r="AE230" s="353">
        <f t="shared" ref="AE230:AP230" si="321">SUM(AE229)</f>
        <v>0</v>
      </c>
      <c r="AF230" s="353"/>
      <c r="AG230" s="353">
        <f t="shared" si="321"/>
        <v>0</v>
      </c>
      <c r="AH230" s="353">
        <f t="shared" si="321"/>
        <v>0</v>
      </c>
      <c r="AI230" s="353">
        <f t="shared" si="321"/>
        <v>0</v>
      </c>
      <c r="AJ230" s="353">
        <f t="shared" si="321"/>
        <v>0</v>
      </c>
      <c r="AK230" s="353">
        <f t="shared" si="321"/>
        <v>0</v>
      </c>
      <c r="AL230" s="353">
        <f t="shared" si="321"/>
        <v>0</v>
      </c>
      <c r="AM230" s="353">
        <f t="shared" si="321"/>
        <v>0</v>
      </c>
      <c r="AN230" s="353">
        <f t="shared" si="321"/>
        <v>0</v>
      </c>
      <c r="AO230" s="353">
        <f t="shared" si="321"/>
        <v>0</v>
      </c>
      <c r="AP230" s="353">
        <f t="shared" si="321"/>
        <v>0</v>
      </c>
    </row>
    <row r="231" spans="1:42" ht="25.5">
      <c r="A231" s="350">
        <v>4531</v>
      </c>
      <c r="B231" s="342" t="s">
        <v>393</v>
      </c>
      <c r="C231" s="353">
        <f t="shared" ref="C231:C232" si="322">SUM(D231:P231)</f>
        <v>0</v>
      </c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  <c r="O231" s="351"/>
      <c r="P231" s="351"/>
      <c r="Q231" s="353">
        <f>SUM(R231:AC231)</f>
        <v>0</v>
      </c>
      <c r="R231" s="351"/>
      <c r="S231" s="351"/>
      <c r="T231" s="351"/>
      <c r="U231" s="351"/>
      <c r="V231" s="351"/>
      <c r="W231" s="351"/>
      <c r="X231" s="351"/>
      <c r="Y231" s="351"/>
      <c r="Z231" s="351"/>
      <c r="AA231" s="351"/>
      <c r="AB231" s="351"/>
      <c r="AC231" s="351"/>
      <c r="AD231" s="353">
        <f>SUM(AE231:AP231)</f>
        <v>0</v>
      </c>
      <c r="AE231" s="351"/>
      <c r="AF231" s="351"/>
      <c r="AG231" s="351"/>
      <c r="AH231" s="351"/>
      <c r="AI231" s="351"/>
      <c r="AJ231" s="351"/>
      <c r="AK231" s="351"/>
      <c r="AL231" s="351"/>
      <c r="AM231" s="351"/>
      <c r="AN231" s="351"/>
      <c r="AO231" s="351"/>
      <c r="AP231" s="351"/>
    </row>
    <row r="232" spans="1:42" s="367" customFormat="1">
      <c r="A232" s="341">
        <v>453</v>
      </c>
      <c r="B232" s="352"/>
      <c r="C232" s="353">
        <f t="shared" si="322"/>
        <v>0</v>
      </c>
      <c r="D232" s="353">
        <f t="shared" ref="D232:I232" si="323">SUM(D229)</f>
        <v>0</v>
      </c>
      <c r="E232" s="353"/>
      <c r="F232" s="353">
        <f t="shared" si="323"/>
        <v>0</v>
      </c>
      <c r="G232" s="353">
        <f t="shared" si="323"/>
        <v>0</v>
      </c>
      <c r="H232" s="353">
        <f t="shared" si="323"/>
        <v>0</v>
      </c>
      <c r="I232" s="353">
        <f t="shared" si="323"/>
        <v>0</v>
      </c>
      <c r="J232" s="353">
        <f t="shared" ref="J232" si="324">SUM(J229)</f>
        <v>0</v>
      </c>
      <c r="K232" s="353">
        <f t="shared" ref="K232:N232" si="325">SUM(K229)</f>
        <v>0</v>
      </c>
      <c r="L232" s="353">
        <f t="shared" si="325"/>
        <v>0</v>
      </c>
      <c r="M232" s="353">
        <f t="shared" si="325"/>
        <v>0</v>
      </c>
      <c r="N232" s="353">
        <f t="shared" si="325"/>
        <v>0</v>
      </c>
      <c r="O232" s="353">
        <f t="shared" ref="O232" si="326">SUM(O229)</f>
        <v>0</v>
      </c>
      <c r="P232" s="353">
        <f>SUM(P231)</f>
        <v>0</v>
      </c>
      <c r="Q232" s="353">
        <f>SUM(R232:AC232)</f>
        <v>0</v>
      </c>
      <c r="R232" s="353">
        <f t="shared" ref="R232:AB232" si="327">SUM(R229)</f>
        <v>0</v>
      </c>
      <c r="S232" s="353"/>
      <c r="T232" s="353">
        <f t="shared" si="327"/>
        <v>0</v>
      </c>
      <c r="U232" s="353">
        <f t="shared" si="327"/>
        <v>0</v>
      </c>
      <c r="V232" s="353">
        <f t="shared" si="327"/>
        <v>0</v>
      </c>
      <c r="W232" s="353">
        <f t="shared" si="327"/>
        <v>0</v>
      </c>
      <c r="X232" s="353">
        <f t="shared" si="327"/>
        <v>0</v>
      </c>
      <c r="Y232" s="353">
        <f t="shared" si="327"/>
        <v>0</v>
      </c>
      <c r="Z232" s="353">
        <f t="shared" si="327"/>
        <v>0</v>
      </c>
      <c r="AA232" s="353">
        <f t="shared" si="327"/>
        <v>0</v>
      </c>
      <c r="AB232" s="353">
        <f t="shared" si="327"/>
        <v>0</v>
      </c>
      <c r="AC232" s="353">
        <f>SUM(AC231)</f>
        <v>0</v>
      </c>
      <c r="AD232" s="353">
        <f>SUM(AE232:AP232)</f>
        <v>0</v>
      </c>
      <c r="AE232" s="353">
        <f t="shared" ref="AE232:AO232" si="328">SUM(AE229)</f>
        <v>0</v>
      </c>
      <c r="AF232" s="353"/>
      <c r="AG232" s="353">
        <f t="shared" si="328"/>
        <v>0</v>
      </c>
      <c r="AH232" s="353">
        <f t="shared" si="328"/>
        <v>0</v>
      </c>
      <c r="AI232" s="353">
        <f t="shared" si="328"/>
        <v>0</v>
      </c>
      <c r="AJ232" s="353">
        <f t="shared" si="328"/>
        <v>0</v>
      </c>
      <c r="AK232" s="353">
        <f t="shared" si="328"/>
        <v>0</v>
      </c>
      <c r="AL232" s="353">
        <f t="shared" si="328"/>
        <v>0</v>
      </c>
      <c r="AM232" s="353">
        <f t="shared" si="328"/>
        <v>0</v>
      </c>
      <c r="AN232" s="353">
        <f t="shared" si="328"/>
        <v>0</v>
      </c>
      <c r="AO232" s="353">
        <f t="shared" si="328"/>
        <v>0</v>
      </c>
      <c r="AP232" s="353">
        <f>SUM(AP231)</f>
        <v>0</v>
      </c>
    </row>
    <row r="233" spans="1:42" s="324" customFormat="1">
      <c r="A233" s="347" t="s">
        <v>74</v>
      </c>
      <c r="B233" s="348" t="s">
        <v>88</v>
      </c>
      <c r="C233" s="349">
        <f>SUM(D233:N233)</f>
        <v>1020000</v>
      </c>
      <c r="D233" s="355">
        <f t="shared" ref="D233:N233" si="329">D235</f>
        <v>0</v>
      </c>
      <c r="E233" s="355"/>
      <c r="F233" s="355">
        <f t="shared" si="329"/>
        <v>1020000</v>
      </c>
      <c r="G233" s="355">
        <f t="shared" si="329"/>
        <v>0</v>
      </c>
      <c r="H233" s="355">
        <f t="shared" si="329"/>
        <v>0</v>
      </c>
      <c r="I233" s="355">
        <f t="shared" si="329"/>
        <v>0</v>
      </c>
      <c r="J233" s="355">
        <f t="shared" ref="J233" si="330">J235</f>
        <v>0</v>
      </c>
      <c r="K233" s="355">
        <f t="shared" si="329"/>
        <v>0</v>
      </c>
      <c r="L233" s="355">
        <f t="shared" si="329"/>
        <v>0</v>
      </c>
      <c r="M233" s="355">
        <f t="shared" si="329"/>
        <v>0</v>
      </c>
      <c r="N233" s="355">
        <f t="shared" si="329"/>
        <v>0</v>
      </c>
      <c r="O233" s="355">
        <f t="shared" ref="O233:P233" si="331">O235</f>
        <v>0</v>
      </c>
      <c r="P233" s="355">
        <f t="shared" si="331"/>
        <v>0</v>
      </c>
      <c r="Q233" s="349">
        <f>SUM(R233:AA233)</f>
        <v>2040000</v>
      </c>
      <c r="R233" s="355">
        <f t="shared" ref="R233:AC233" si="332">R235</f>
        <v>0</v>
      </c>
      <c r="S233" s="355"/>
      <c r="T233" s="355">
        <f t="shared" si="332"/>
        <v>2040000</v>
      </c>
      <c r="U233" s="355">
        <f t="shared" si="332"/>
        <v>0</v>
      </c>
      <c r="V233" s="355">
        <f t="shared" si="332"/>
        <v>0</v>
      </c>
      <c r="W233" s="355">
        <f t="shared" si="332"/>
        <v>0</v>
      </c>
      <c r="X233" s="355">
        <f t="shared" si="332"/>
        <v>0</v>
      </c>
      <c r="Y233" s="355">
        <f t="shared" si="332"/>
        <v>0</v>
      </c>
      <c r="Z233" s="355">
        <f t="shared" si="332"/>
        <v>0</v>
      </c>
      <c r="AA233" s="355">
        <f t="shared" si="332"/>
        <v>0</v>
      </c>
      <c r="AB233" s="355">
        <f t="shared" si="332"/>
        <v>0</v>
      </c>
      <c r="AC233" s="355">
        <f t="shared" si="332"/>
        <v>0</v>
      </c>
      <c r="AD233" s="349">
        <f>SUM(AE233:AN233)</f>
        <v>1960000</v>
      </c>
      <c r="AE233" s="355">
        <f t="shared" ref="AE233:AP233" si="333">AE235</f>
        <v>0</v>
      </c>
      <c r="AF233" s="355"/>
      <c r="AG233" s="355">
        <f t="shared" si="333"/>
        <v>1960000</v>
      </c>
      <c r="AH233" s="355">
        <f t="shared" si="333"/>
        <v>0</v>
      </c>
      <c r="AI233" s="355">
        <f t="shared" si="333"/>
        <v>0</v>
      </c>
      <c r="AJ233" s="355">
        <f t="shared" si="333"/>
        <v>0</v>
      </c>
      <c r="AK233" s="355">
        <f t="shared" si="333"/>
        <v>0</v>
      </c>
      <c r="AL233" s="355">
        <f t="shared" si="333"/>
        <v>0</v>
      </c>
      <c r="AM233" s="355">
        <f t="shared" si="333"/>
        <v>0</v>
      </c>
      <c r="AN233" s="355">
        <f t="shared" si="333"/>
        <v>0</v>
      </c>
      <c r="AO233" s="355">
        <f t="shared" si="333"/>
        <v>0</v>
      </c>
      <c r="AP233" s="355">
        <f t="shared" si="333"/>
        <v>0</v>
      </c>
    </row>
    <row r="234" spans="1:42" ht="25.5">
      <c r="A234" s="368">
        <v>4231</v>
      </c>
      <c r="B234" s="369" t="s">
        <v>89</v>
      </c>
      <c r="C234" s="370">
        <f>SUM(D234:N234)</f>
        <v>1020000</v>
      </c>
      <c r="D234" s="371"/>
      <c r="E234" s="371"/>
      <c r="F234" s="371">
        <v>1020000</v>
      </c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0">
        <f>SUM(R234:AA234)</f>
        <v>2040000</v>
      </c>
      <c r="R234" s="371"/>
      <c r="S234" s="371"/>
      <c r="T234" s="371">
        <v>2040000</v>
      </c>
      <c r="U234" s="371"/>
      <c r="V234" s="371"/>
      <c r="W234" s="371"/>
      <c r="X234" s="371"/>
      <c r="Y234" s="371"/>
      <c r="Z234" s="371"/>
      <c r="AA234" s="371"/>
      <c r="AB234" s="371"/>
      <c r="AC234" s="371"/>
      <c r="AD234" s="370">
        <f>SUM(AE234:AN234)</f>
        <v>1960000</v>
      </c>
      <c r="AE234" s="371"/>
      <c r="AF234" s="371"/>
      <c r="AG234" s="371">
        <v>1960000</v>
      </c>
      <c r="AH234" s="371"/>
      <c r="AI234" s="371"/>
      <c r="AJ234" s="371"/>
      <c r="AK234" s="371"/>
      <c r="AL234" s="371"/>
      <c r="AM234" s="371"/>
      <c r="AN234" s="371"/>
      <c r="AO234" s="371"/>
      <c r="AP234" s="371"/>
    </row>
    <row r="235" spans="1:42" ht="13.5" thickBot="1">
      <c r="A235" s="372">
        <v>423</v>
      </c>
      <c r="B235" s="373"/>
      <c r="C235" s="374">
        <f>SUM(C234)</f>
        <v>1020000</v>
      </c>
      <c r="D235" s="374">
        <f t="shared" ref="D235:N235" si="334">SUM(D234)</f>
        <v>0</v>
      </c>
      <c r="E235" s="374"/>
      <c r="F235" s="375">
        <f t="shared" si="334"/>
        <v>1020000</v>
      </c>
      <c r="G235" s="375">
        <f t="shared" si="334"/>
        <v>0</v>
      </c>
      <c r="H235" s="375">
        <f t="shared" si="334"/>
        <v>0</v>
      </c>
      <c r="I235" s="375">
        <f t="shared" si="334"/>
        <v>0</v>
      </c>
      <c r="J235" s="375">
        <f t="shared" ref="J235" si="335">SUM(J234)</f>
        <v>0</v>
      </c>
      <c r="K235" s="375">
        <f t="shared" si="334"/>
        <v>0</v>
      </c>
      <c r="L235" s="375">
        <f t="shared" si="334"/>
        <v>0</v>
      </c>
      <c r="M235" s="375">
        <f t="shared" si="334"/>
        <v>0</v>
      </c>
      <c r="N235" s="375">
        <f t="shared" si="334"/>
        <v>0</v>
      </c>
      <c r="O235" s="375">
        <f t="shared" ref="O235" si="336">SUM(O234)</f>
        <v>0</v>
      </c>
      <c r="P235" s="375"/>
      <c r="Q235" s="374">
        <f>SUM(Q234)</f>
        <v>2040000</v>
      </c>
      <c r="R235" s="374">
        <f t="shared" ref="R235:AB235" si="337">SUM(R234)</f>
        <v>0</v>
      </c>
      <c r="S235" s="374"/>
      <c r="T235" s="375">
        <f t="shared" si="337"/>
        <v>2040000</v>
      </c>
      <c r="U235" s="375">
        <f t="shared" si="337"/>
        <v>0</v>
      </c>
      <c r="V235" s="375">
        <f t="shared" si="337"/>
        <v>0</v>
      </c>
      <c r="W235" s="375">
        <f t="shared" si="337"/>
        <v>0</v>
      </c>
      <c r="X235" s="375">
        <f t="shared" si="337"/>
        <v>0</v>
      </c>
      <c r="Y235" s="375">
        <f t="shared" si="337"/>
        <v>0</v>
      </c>
      <c r="Z235" s="375">
        <f t="shared" si="337"/>
        <v>0</v>
      </c>
      <c r="AA235" s="375">
        <f t="shared" si="337"/>
        <v>0</v>
      </c>
      <c r="AB235" s="375">
        <f t="shared" si="337"/>
        <v>0</v>
      </c>
      <c r="AC235" s="375"/>
      <c r="AD235" s="374">
        <f>SUM(AD234)</f>
        <v>1960000</v>
      </c>
      <c r="AE235" s="374">
        <f t="shared" ref="AE235:AO235" si="338">SUM(AE234)</f>
        <v>0</v>
      </c>
      <c r="AF235" s="374"/>
      <c r="AG235" s="375">
        <f t="shared" si="338"/>
        <v>1960000</v>
      </c>
      <c r="AH235" s="375">
        <f t="shared" si="338"/>
        <v>0</v>
      </c>
      <c r="AI235" s="375">
        <f t="shared" si="338"/>
        <v>0</v>
      </c>
      <c r="AJ235" s="375">
        <f t="shared" si="338"/>
        <v>0</v>
      </c>
      <c r="AK235" s="375">
        <f t="shared" si="338"/>
        <v>0</v>
      </c>
      <c r="AL235" s="375">
        <f t="shared" si="338"/>
        <v>0</v>
      </c>
      <c r="AM235" s="375">
        <f t="shared" si="338"/>
        <v>0</v>
      </c>
      <c r="AN235" s="375">
        <f t="shared" si="338"/>
        <v>0</v>
      </c>
      <c r="AO235" s="375">
        <f t="shared" si="338"/>
        <v>0</v>
      </c>
      <c r="AP235" s="375"/>
    </row>
    <row r="236" spans="1:42" ht="13.5" thickBot="1">
      <c r="A236" s="376"/>
      <c r="B236" s="377" t="s">
        <v>90</v>
      </c>
      <c r="C236" s="378">
        <f>C7+C150+C205</f>
        <v>59261621</v>
      </c>
      <c r="D236" s="379">
        <f>D7+D150+D205+D233</f>
        <v>1841000</v>
      </c>
      <c r="E236" s="379">
        <f>E7+E150+E205+E233</f>
        <v>1700000</v>
      </c>
      <c r="F236" s="378">
        <f t="shared" ref="F236:K236" si="339">F7+F150+F205</f>
        <v>2074760</v>
      </c>
      <c r="G236" s="378">
        <f t="shared" si="339"/>
        <v>300000</v>
      </c>
      <c r="H236" s="378">
        <f t="shared" si="339"/>
        <v>800000</v>
      </c>
      <c r="I236" s="378">
        <f t="shared" si="339"/>
        <v>3150000</v>
      </c>
      <c r="J236" s="378">
        <f t="shared" si="339"/>
        <v>0</v>
      </c>
      <c r="K236" s="378">
        <f t="shared" si="339"/>
        <v>47555364</v>
      </c>
      <c r="L236" s="378">
        <f>L7+L150+L205+L233</f>
        <v>1725497</v>
      </c>
      <c r="M236" s="378">
        <f>M7+M150+M205</f>
        <v>0</v>
      </c>
      <c r="N236" s="378">
        <f>N7+N150+N205</f>
        <v>115000</v>
      </c>
      <c r="O236" s="378">
        <f>O7+O150+O205</f>
        <v>0</v>
      </c>
      <c r="P236" s="378">
        <f>P7+P150+P205</f>
        <v>0</v>
      </c>
      <c r="Q236" s="379">
        <f>Q7+Q150+Q205</f>
        <v>61180969</v>
      </c>
      <c r="R236" s="379">
        <f>R7+R150+R205+R233</f>
        <v>1430000</v>
      </c>
      <c r="S236" s="379">
        <f>S7+S150+S205+S233</f>
        <v>1700000</v>
      </c>
      <c r="T236" s="378">
        <f>T7+T150+T205</f>
        <v>4000000</v>
      </c>
      <c r="U236" s="378">
        <f>U7+U150+U205</f>
        <v>300000</v>
      </c>
      <c r="V236" s="378">
        <f>V7+V150+V205</f>
        <v>0</v>
      </c>
      <c r="W236" s="379">
        <f>W7+W150+W205+W233</f>
        <v>4350000</v>
      </c>
      <c r="X236" s="379">
        <f>X7+X150+X205+X233</f>
        <v>47555364</v>
      </c>
      <c r="Y236" s="379">
        <f>Y7+Y150+Y205+Y233</f>
        <v>1730605</v>
      </c>
      <c r="Z236" s="378">
        <f>Z7+Z150+Z205</f>
        <v>0</v>
      </c>
      <c r="AA236" s="378">
        <f>AA7+AA150+AA205</f>
        <v>115000</v>
      </c>
      <c r="AB236" s="378">
        <f>AB7+AB150+AB205</f>
        <v>0</v>
      </c>
      <c r="AC236" s="378">
        <f>AC7+AC150+AC205</f>
        <v>0</v>
      </c>
      <c r="AD236" s="379">
        <f>AD7+AD150+AD205</f>
        <v>61414476</v>
      </c>
      <c r="AE236" s="379">
        <f>AE7+AE150+AE205+AE233</f>
        <v>2500000</v>
      </c>
      <c r="AF236" s="379">
        <f>AF7+AF150+AF205+AF233</f>
        <v>1700000</v>
      </c>
      <c r="AG236" s="378">
        <f>AG7+AG150+AG205</f>
        <v>4000000</v>
      </c>
      <c r="AH236" s="378">
        <f>AH7+AH150+AH205</f>
        <v>300000</v>
      </c>
      <c r="AI236" s="378">
        <f>AI7+AI150+AI205</f>
        <v>0</v>
      </c>
      <c r="AJ236" s="378">
        <f>AJ7+AJ150+AJ205</f>
        <v>3510000</v>
      </c>
      <c r="AK236" s="378">
        <f>AK7+AK150+AK205</f>
        <v>47555364</v>
      </c>
      <c r="AL236" s="378">
        <f>AL7+AL150+AL205+AL233</f>
        <v>1734112</v>
      </c>
      <c r="AM236" s="378">
        <f>AM7+AM150+AM205</f>
        <v>0</v>
      </c>
      <c r="AN236" s="378">
        <f>AN7+AN150+AN205</f>
        <v>115000</v>
      </c>
      <c r="AO236" s="378">
        <f>AO7+AO150+AO205</f>
        <v>0</v>
      </c>
      <c r="AP236" s="378">
        <f>AP7+AP150+AP205</f>
        <v>0</v>
      </c>
    </row>
    <row r="237" spans="1:42">
      <c r="B237" s="381"/>
      <c r="C237" s="382"/>
    </row>
    <row r="238" spans="1:42">
      <c r="B238" s="417"/>
      <c r="C238" s="422">
        <f>SUM(D236:P236)</f>
        <v>59261621</v>
      </c>
      <c r="I238" s="382"/>
      <c r="J238" s="382"/>
      <c r="Q238" s="384">
        <f>SUM(R236:AC236)</f>
        <v>61180969</v>
      </c>
      <c r="AC238" s="384"/>
      <c r="AD238" s="384">
        <f>SUM(AF236:AP236)</f>
        <v>58914476</v>
      </c>
    </row>
    <row r="239" spans="1:42">
      <c r="E239" s="384">
        <f>SUM(D236:H236)</f>
        <v>6715760</v>
      </c>
      <c r="I239" s="384"/>
      <c r="J239" s="384"/>
      <c r="Q239" s="384">
        <f>Q236-Q238</f>
        <v>0</v>
      </c>
    </row>
    <row r="240" spans="1:42">
      <c r="C240" s="384">
        <f>SUM(C238:C239)</f>
        <v>59261621</v>
      </c>
      <c r="Q240" s="384"/>
    </row>
  </sheetData>
  <mergeCells count="4">
    <mergeCell ref="AE3:AF3"/>
    <mergeCell ref="A1:AC1"/>
    <mergeCell ref="D3:F3"/>
    <mergeCell ref="R3:S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57" sqref="A57"/>
    </sheetView>
  </sheetViews>
  <sheetFormatPr defaultColWidth="8.85546875" defaultRowHeight="12.75"/>
  <cols>
    <col min="1" max="1" width="4.42578125" style="232" customWidth="1"/>
    <col min="2" max="2" width="26.42578125" style="233" customWidth="1"/>
    <col min="3" max="3" width="12.85546875" style="234" customWidth="1"/>
    <col min="4" max="4" width="11.5703125" style="234" customWidth="1"/>
    <col min="5" max="5" width="12" style="234" customWidth="1"/>
    <col min="6" max="6" width="11.5703125" style="234" customWidth="1"/>
    <col min="7" max="7" width="10.28515625" style="234" customWidth="1"/>
    <col min="8" max="9" width="11.5703125" style="234" customWidth="1"/>
    <col min="10" max="10" width="10.85546875" style="234" customWidth="1"/>
    <col min="11" max="11" width="12.7109375" style="234" customWidth="1"/>
    <col min="12" max="12" width="11.7109375" style="234" customWidth="1"/>
    <col min="13" max="13" width="10.140625" style="234" customWidth="1"/>
    <col min="14" max="14" width="10.28515625" style="234" customWidth="1"/>
    <col min="15" max="15" width="6.7109375" style="234" customWidth="1"/>
    <col min="16" max="16" width="10.28515625" style="234" customWidth="1"/>
    <col min="17" max="18" width="14" style="188" bestFit="1" customWidth="1"/>
    <col min="19" max="19" width="9.140625" style="188" customWidth="1"/>
    <col min="20" max="16384" width="8.85546875" style="188"/>
  </cols>
  <sheetData>
    <row r="1" spans="1:19" ht="19.350000000000001" customHeight="1">
      <c r="A1" s="579" t="s">
        <v>13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1:19" s="190" customFormat="1" ht="12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9" s="194" customFormat="1" ht="51.6" customHeight="1" thickBot="1">
      <c r="A3" s="191" t="s">
        <v>14</v>
      </c>
      <c r="B3" s="192" t="s">
        <v>15</v>
      </c>
      <c r="C3" s="430" t="s">
        <v>452</v>
      </c>
      <c r="D3" s="580" t="s">
        <v>4</v>
      </c>
      <c r="E3" s="581"/>
      <c r="F3" s="581"/>
      <c r="G3" s="488"/>
      <c r="H3" s="489"/>
      <c r="I3" s="437" t="s">
        <v>5</v>
      </c>
      <c r="J3" s="193" t="s">
        <v>456</v>
      </c>
      <c r="K3" s="193" t="s">
        <v>380</v>
      </c>
      <c r="L3" s="193" t="s">
        <v>7</v>
      </c>
      <c r="M3" s="193" t="s">
        <v>16</v>
      </c>
      <c r="N3" s="193" t="s">
        <v>8</v>
      </c>
      <c r="O3" s="193" t="s">
        <v>9</v>
      </c>
      <c r="P3" s="193" t="s">
        <v>419</v>
      </c>
      <c r="Q3" s="193" t="s">
        <v>459</v>
      </c>
      <c r="R3" s="193" t="s">
        <v>460</v>
      </c>
      <c r="S3" s="193" t="s">
        <v>389</v>
      </c>
    </row>
    <row r="4" spans="1:19" ht="39" thickBot="1">
      <c r="A4" s="195"/>
      <c r="B4" s="196"/>
      <c r="C4" s="197"/>
      <c r="D4" s="438" t="s">
        <v>10</v>
      </c>
      <c r="E4" s="432" t="s">
        <v>442</v>
      </c>
      <c r="F4" s="433" t="s">
        <v>421</v>
      </c>
      <c r="G4" s="439" t="s">
        <v>379</v>
      </c>
      <c r="H4" s="439" t="s">
        <v>17</v>
      </c>
      <c r="I4" s="198">
        <v>3211</v>
      </c>
      <c r="J4" s="335">
        <v>922</v>
      </c>
      <c r="K4" s="199" t="s">
        <v>11</v>
      </c>
      <c r="L4" s="198">
        <v>5211</v>
      </c>
      <c r="M4" s="198">
        <v>6211</v>
      </c>
      <c r="N4" s="198">
        <v>7311</v>
      </c>
      <c r="O4" s="198">
        <v>8311</v>
      </c>
      <c r="P4" s="198">
        <v>481</v>
      </c>
      <c r="Q4" s="200"/>
      <c r="R4" s="200"/>
      <c r="S4" s="200"/>
    </row>
    <row r="5" spans="1:19" s="194" customFormat="1" ht="38.25">
      <c r="A5" s="201"/>
      <c r="B5" s="202" t="s">
        <v>18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</row>
    <row r="6" spans="1:19">
      <c r="A6" s="203"/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0"/>
      <c r="R6" s="200"/>
      <c r="S6" s="200"/>
    </row>
    <row r="7" spans="1:19" s="194" customFormat="1" ht="38.25">
      <c r="A7" s="206" t="s">
        <v>19</v>
      </c>
      <c r="B7" s="207" t="s">
        <v>20</v>
      </c>
      <c r="C7" s="208">
        <f t="shared" ref="C7:R7" si="0">C8+C20+C27</f>
        <v>54758669</v>
      </c>
      <c r="D7" s="208">
        <f t="shared" si="0"/>
        <v>1600000</v>
      </c>
      <c r="E7" s="208">
        <f t="shared" si="0"/>
        <v>1700000</v>
      </c>
      <c r="F7" s="208">
        <f t="shared" si="0"/>
        <v>0</v>
      </c>
      <c r="G7" s="208">
        <f t="shared" si="0"/>
        <v>0</v>
      </c>
      <c r="H7" s="208">
        <f t="shared" si="0"/>
        <v>800000</v>
      </c>
      <c r="I7" s="208">
        <f t="shared" si="0"/>
        <v>2518210</v>
      </c>
      <c r="J7" s="208">
        <f t="shared" si="0"/>
        <v>0</v>
      </c>
      <c r="K7" s="208">
        <f t="shared" si="0"/>
        <v>47063962</v>
      </c>
      <c r="L7" s="208">
        <f t="shared" si="0"/>
        <v>1076497</v>
      </c>
      <c r="M7" s="208">
        <f t="shared" si="0"/>
        <v>0</v>
      </c>
      <c r="N7" s="208">
        <f t="shared" si="0"/>
        <v>0</v>
      </c>
      <c r="O7" s="208">
        <f t="shared" si="0"/>
        <v>0</v>
      </c>
      <c r="P7" s="208">
        <f t="shared" si="0"/>
        <v>0</v>
      </c>
      <c r="Q7" s="208">
        <f t="shared" si="0"/>
        <v>54991151.810000002</v>
      </c>
      <c r="R7" s="208">
        <f t="shared" si="0"/>
        <v>-232482.81000000006</v>
      </c>
      <c r="S7" s="210">
        <f t="shared" ref="S7:S36" si="1">C7*100/Q7</f>
        <v>99.577235969155083</v>
      </c>
    </row>
    <row r="8" spans="1:19" ht="28.5" customHeight="1">
      <c r="A8" s="211" t="s">
        <v>21</v>
      </c>
      <c r="B8" s="212" t="s">
        <v>22</v>
      </c>
      <c r="C8" s="213">
        <f t="shared" ref="C8:R8" si="2">SUM(C9:C19)</f>
        <v>52912853</v>
      </c>
      <c r="D8" s="213">
        <f t="shared" si="2"/>
        <v>1100000</v>
      </c>
      <c r="E8" s="213">
        <f t="shared" si="2"/>
        <v>1700000</v>
      </c>
      <c r="F8" s="213">
        <f t="shared" si="2"/>
        <v>0</v>
      </c>
      <c r="G8" s="213">
        <f t="shared" si="2"/>
        <v>0</v>
      </c>
      <c r="H8" s="213">
        <f t="shared" si="2"/>
        <v>800000</v>
      </c>
      <c r="I8" s="213">
        <f t="shared" si="2"/>
        <v>2128891</v>
      </c>
      <c r="J8" s="213">
        <f t="shared" si="2"/>
        <v>0</v>
      </c>
      <c r="K8" s="213">
        <f t="shared" si="2"/>
        <v>47063962</v>
      </c>
      <c r="L8" s="214">
        <f t="shared" si="2"/>
        <v>120000</v>
      </c>
      <c r="M8" s="214">
        <f t="shared" si="2"/>
        <v>0</v>
      </c>
      <c r="N8" s="214">
        <f t="shared" si="2"/>
        <v>0</v>
      </c>
      <c r="O8" s="213">
        <f t="shared" si="2"/>
        <v>0</v>
      </c>
      <c r="P8" s="213">
        <f t="shared" si="2"/>
        <v>0</v>
      </c>
      <c r="Q8" s="213">
        <f t="shared" si="2"/>
        <v>53167332.810000002</v>
      </c>
      <c r="R8" s="213">
        <f t="shared" si="2"/>
        <v>-254479.81000000006</v>
      </c>
      <c r="S8" s="210">
        <f t="shared" si="1"/>
        <v>99.521360586378449</v>
      </c>
    </row>
    <row r="9" spans="1:19">
      <c r="A9" s="215">
        <v>311</v>
      </c>
      <c r="B9" s="204" t="s">
        <v>209</v>
      </c>
      <c r="C9" s="216">
        <f>'E4-Plan rash. -izdat. po izvor.'!C11</f>
        <v>39119979</v>
      </c>
      <c r="D9" s="216">
        <f>'E4-Plan rash. -izdat. po izvor.'!D11</f>
        <v>428000</v>
      </c>
      <c r="E9" s="216">
        <f>'E4-Plan rash. -izdat. po izvor.'!E11</f>
        <v>1140000</v>
      </c>
      <c r="F9" s="216">
        <f>'E4-Plan rash. -izdat. po izvor.'!F11</f>
        <v>0</v>
      </c>
      <c r="G9" s="216">
        <f>'E4-Plan rash. -izdat. po izvor.'!G11</f>
        <v>0</v>
      </c>
      <c r="H9" s="216">
        <f>'E4-Plan rash. -izdat. po izvor.'!H11</f>
        <v>0</v>
      </c>
      <c r="I9" s="216">
        <f>'E4-Plan rash. -izdat. po izvor.'!I11</f>
        <v>512844</v>
      </c>
      <c r="J9" s="216">
        <f>'E4-Plan rash. -izdat. po izvor.'!J11</f>
        <v>0</v>
      </c>
      <c r="K9" s="216">
        <f>'E4-Plan rash. -izdat. po izvor.'!K11</f>
        <v>37039135</v>
      </c>
      <c r="L9" s="216">
        <f>'E4-Plan rash. -izdat. po izvor.'!L11</f>
        <v>0</v>
      </c>
      <c r="M9" s="216">
        <f>'E4-Plan rash. -izdat. po izvor.'!M11</f>
        <v>0</v>
      </c>
      <c r="N9" s="216">
        <f>'E4-Plan rash. -izdat. po izvor.'!N11</f>
        <v>0</v>
      </c>
      <c r="O9" s="216">
        <f>'E4-Plan rash. -izdat. po izvor.'!O9</f>
        <v>0</v>
      </c>
      <c r="P9" s="216">
        <f>'E4-Plan rash. -izdat. po izvor.'!P11</f>
        <v>0</v>
      </c>
      <c r="Q9" s="216">
        <v>38485414</v>
      </c>
      <c r="R9" s="216">
        <f t="shared" ref="R9:R19" si="3">C9-Q9</f>
        <v>634565</v>
      </c>
      <c r="S9" s="210">
        <f t="shared" si="1"/>
        <v>101.64884545609929</v>
      </c>
    </row>
    <row r="10" spans="1:19">
      <c r="A10" s="215">
        <v>312</v>
      </c>
      <c r="B10" s="204" t="s">
        <v>24</v>
      </c>
      <c r="C10" s="216">
        <f>'E4-Plan rash. -izdat. po izvor.'!C13</f>
        <v>980000</v>
      </c>
      <c r="D10" s="216">
        <f>'E4-Plan rash. -izdat. po izvor.'!D13</f>
        <v>0</v>
      </c>
      <c r="E10" s="216">
        <f>'E4-Plan rash. -izdat. po izvor.'!E13</f>
        <v>0</v>
      </c>
      <c r="F10" s="216">
        <f>'E4-Plan rash. -izdat. po izvor.'!F13</f>
        <v>0</v>
      </c>
      <c r="G10" s="216">
        <f>'E4-Plan rash. -izdat. po izvor.'!G13</f>
        <v>0</v>
      </c>
      <c r="H10" s="216">
        <f>'E4-Plan rash. -izdat. po izvor.'!H13</f>
        <v>0</v>
      </c>
      <c r="I10" s="216">
        <f>'E4-Plan rash. -izdat. po izvor.'!I13</f>
        <v>90000</v>
      </c>
      <c r="J10" s="216">
        <f>'E4-Plan rash. -izdat. po izvor.'!J13</f>
        <v>0</v>
      </c>
      <c r="K10" s="216">
        <f>'E4-Plan rash. -izdat. po izvor.'!K13</f>
        <v>890000</v>
      </c>
      <c r="L10" s="216">
        <f>'E4-Plan rash. -izdat. po izvor.'!L13</f>
        <v>0</v>
      </c>
      <c r="M10" s="216">
        <f>'E4-Plan rash. -izdat. po izvor.'!M13</f>
        <v>0</v>
      </c>
      <c r="N10" s="216">
        <f>'E4-Plan rash. -izdat. po izvor.'!N13</f>
        <v>0</v>
      </c>
      <c r="O10" s="216">
        <f>'E4-Plan rash. -izdat. po izvor.'!P10</f>
        <v>0</v>
      </c>
      <c r="P10" s="216">
        <f>'E4-Plan rash. -izdat. po izvor.'!P10</f>
        <v>0</v>
      </c>
      <c r="Q10" s="216">
        <v>980000</v>
      </c>
      <c r="R10" s="216">
        <f t="shared" si="3"/>
        <v>0</v>
      </c>
      <c r="S10" s="210">
        <f t="shared" si="1"/>
        <v>100</v>
      </c>
    </row>
    <row r="11" spans="1:19" s="190" customFormat="1">
      <c r="A11" s="215">
        <v>313</v>
      </c>
      <c r="B11" s="204" t="s">
        <v>216</v>
      </c>
      <c r="C11" s="216">
        <f>'E4-Plan rash. -izdat. po izvor.'!C16</f>
        <v>5494274</v>
      </c>
      <c r="D11" s="216">
        <f>'E4-Plan rash. -izdat. po izvor.'!D16</f>
        <v>72000</v>
      </c>
      <c r="E11" s="216">
        <f>'E4-Plan rash. -izdat. po izvor.'!E16</f>
        <v>160000</v>
      </c>
      <c r="F11" s="216">
        <f>'E4-Plan rash. -izdat. po izvor.'!F16</f>
        <v>0</v>
      </c>
      <c r="G11" s="216">
        <f>'E4-Plan rash. -izdat. po izvor.'!G16</f>
        <v>0</v>
      </c>
      <c r="H11" s="216">
        <f>'E4-Plan rash. -izdat. po izvor.'!H16</f>
        <v>0</v>
      </c>
      <c r="I11" s="216">
        <f>'E4-Plan rash. -izdat. po izvor.'!I16</f>
        <v>65000</v>
      </c>
      <c r="J11" s="216">
        <f>'E4-Plan rash. -izdat. po izvor.'!J16</f>
        <v>0</v>
      </c>
      <c r="K11" s="216">
        <f>'E4-Plan rash. -izdat. po izvor.'!K16</f>
        <v>5197274</v>
      </c>
      <c r="L11" s="216">
        <f>'E4-Plan rash. -izdat. po izvor.'!L16</f>
        <v>0</v>
      </c>
      <c r="M11" s="216">
        <f>'E4-Plan rash. -izdat. po izvor.'!M16</f>
        <v>0</v>
      </c>
      <c r="N11" s="216">
        <f>'E4-Plan rash. -izdat. po izvor.'!N16</f>
        <v>0</v>
      </c>
      <c r="O11" s="216">
        <f>'E4-Plan rash. -izdat. po izvor.'!O11</f>
        <v>0</v>
      </c>
      <c r="P11" s="216">
        <f>'E4-Plan rash. -izdat. po izvor.'!P14</f>
        <v>0</v>
      </c>
      <c r="Q11" s="216">
        <v>5542840</v>
      </c>
      <c r="R11" s="216">
        <f t="shared" si="3"/>
        <v>-48566</v>
      </c>
      <c r="S11" s="210">
        <f t="shared" si="1"/>
        <v>99.123806568473924</v>
      </c>
    </row>
    <row r="12" spans="1:19" ht="25.5">
      <c r="A12" s="215">
        <v>321</v>
      </c>
      <c r="B12" s="486" t="s">
        <v>222</v>
      </c>
      <c r="C12" s="216">
        <f>'E4-Plan rash. -izdat. po izvor.'!C21</f>
        <v>1219736</v>
      </c>
      <c r="D12" s="216">
        <f>'E4-Plan rash. -izdat. po izvor.'!D21</f>
        <v>100000</v>
      </c>
      <c r="E12" s="216">
        <f>'E4-Plan rash. -izdat. po izvor.'!E21</f>
        <v>200000</v>
      </c>
      <c r="F12" s="216">
        <f>'E4-Plan rash. -izdat. po izvor.'!F21</f>
        <v>0</v>
      </c>
      <c r="G12" s="216">
        <f>'E4-Plan rash. -izdat. po izvor.'!G21</f>
        <v>0</v>
      </c>
      <c r="H12" s="216">
        <f>'E4-Plan rash. -izdat. po izvor.'!H21</f>
        <v>320000</v>
      </c>
      <c r="I12" s="216">
        <f>'E4-Plan rash. -izdat. po izvor.'!I21</f>
        <v>182000</v>
      </c>
      <c r="J12" s="216">
        <f>'E4-Plan rash. -izdat. po izvor.'!J21</f>
        <v>0</v>
      </c>
      <c r="K12" s="216">
        <f>'E4-Plan rash. -izdat. po izvor.'!K21</f>
        <v>417736</v>
      </c>
      <c r="L12" s="216">
        <f>'E4-Plan rash. -izdat. po izvor.'!L21</f>
        <v>0</v>
      </c>
      <c r="M12" s="216">
        <f>'E4-Plan rash. -izdat. po izvor.'!M21</f>
        <v>0</v>
      </c>
      <c r="N12" s="216">
        <f>'E4-Plan rash. -izdat. po izvor.'!N21</f>
        <v>0</v>
      </c>
      <c r="O12" s="216">
        <f>'E4-Plan rash. -izdat. po izvor.'!P12</f>
        <v>0</v>
      </c>
      <c r="P12" s="216">
        <f>'E4-Plan rash. -izdat. po izvor.'!P12</f>
        <v>0</v>
      </c>
      <c r="Q12" s="216">
        <v>1180946</v>
      </c>
      <c r="R12" s="216">
        <f t="shared" si="3"/>
        <v>38790</v>
      </c>
      <c r="S12" s="210">
        <f t="shared" si="1"/>
        <v>103.28465484450601</v>
      </c>
    </row>
    <row r="13" spans="1:19">
      <c r="A13" s="215">
        <v>322</v>
      </c>
      <c r="B13" s="204" t="s">
        <v>229</v>
      </c>
      <c r="C13" s="216">
        <f>'E4-Plan rash. -izdat. po izvor.'!C28</f>
        <v>2723600</v>
      </c>
      <c r="D13" s="216">
        <f>'E4-Plan rash. -izdat. po izvor.'!D28</f>
        <v>280000</v>
      </c>
      <c r="E13" s="216">
        <f>'E4-Plan rash. -izdat. po izvor.'!E28</f>
        <v>200000</v>
      </c>
      <c r="F13" s="216">
        <f>'E4-Plan rash. -izdat. po izvor.'!F28</f>
        <v>0</v>
      </c>
      <c r="G13" s="216">
        <f>'E4-Plan rash. -izdat. po izvor.'!G28</f>
        <v>0</v>
      </c>
      <c r="H13" s="216">
        <f>'E4-Plan rash. -izdat. po izvor.'!H28</f>
        <v>300000</v>
      </c>
      <c r="I13" s="216">
        <f>'E4-Plan rash. -izdat. po izvor.'!I28</f>
        <v>210758</v>
      </c>
      <c r="J13" s="216">
        <f>'E4-Plan rash. -izdat. po izvor.'!J28</f>
        <v>0</v>
      </c>
      <c r="K13" s="216">
        <f>'E4-Plan rash. -izdat. po izvor.'!K28</f>
        <v>1732842</v>
      </c>
      <c r="L13" s="216">
        <f>'E4-Plan rash. -izdat. po izvor.'!L28</f>
        <v>0</v>
      </c>
      <c r="M13" s="216">
        <f>'E4-Plan rash. -izdat. po izvor.'!M28</f>
        <v>0</v>
      </c>
      <c r="N13" s="216">
        <f>'E4-Plan rash. -izdat. po izvor.'!N28</f>
        <v>0</v>
      </c>
      <c r="O13" s="216">
        <f>'E4-Plan rash. -izdat. po izvor.'!P13</f>
        <v>0</v>
      </c>
      <c r="P13" s="216">
        <f>'E4-Plan rash. -izdat. po izvor.'!P28</f>
        <v>0</v>
      </c>
      <c r="Q13" s="216">
        <v>2873399.96</v>
      </c>
      <c r="R13" s="216">
        <f t="shared" si="3"/>
        <v>-149799.95999999996</v>
      </c>
      <c r="S13" s="210">
        <f t="shared" si="1"/>
        <v>94.78666520201385</v>
      </c>
    </row>
    <row r="14" spans="1:19" s="190" customFormat="1">
      <c r="A14" s="215">
        <v>323</v>
      </c>
      <c r="B14" s="204" t="s">
        <v>237</v>
      </c>
      <c r="C14" s="216">
        <f>'E4-Plan rash. -izdat. po izvor.'!C38</f>
        <v>2911604</v>
      </c>
      <c r="D14" s="216">
        <f>'E4-Plan rash. -izdat. po izvor.'!D38</f>
        <v>100000</v>
      </c>
      <c r="E14" s="216">
        <f>'E4-Plan rash. -izdat. po izvor.'!E38</f>
        <v>0</v>
      </c>
      <c r="F14" s="216">
        <f>'E4-Plan rash. -izdat. po izvor.'!F38</f>
        <v>0</v>
      </c>
      <c r="G14" s="216">
        <f>'E4-Plan rash. -izdat. po izvor.'!G38</f>
        <v>0</v>
      </c>
      <c r="H14" s="216">
        <f>'E4-Plan rash. -izdat. po izvor.'!H38</f>
        <v>120000</v>
      </c>
      <c r="I14" s="216">
        <f>'E4-Plan rash. -izdat. po izvor.'!I38</f>
        <v>784629</v>
      </c>
      <c r="J14" s="216">
        <f>'E4-Plan rash. -izdat. po izvor.'!J38</f>
        <v>0</v>
      </c>
      <c r="K14" s="216">
        <f>'E4-Plan rash. -izdat. po izvor.'!K38</f>
        <v>1786975</v>
      </c>
      <c r="L14" s="217">
        <f>'E4-Plan rash. -izdat. po izvor.'!L38</f>
        <v>120000</v>
      </c>
      <c r="M14" s="216">
        <f>'E4-Plan rash. -izdat. po izvor.'!M38</f>
        <v>0</v>
      </c>
      <c r="N14" s="216">
        <f>'E4-Plan rash. -izdat. po izvor.'!N38</f>
        <v>0</v>
      </c>
      <c r="O14" s="217">
        <f>'E4-Plan rash. -izdat. po izvor.'!O38</f>
        <v>0</v>
      </c>
      <c r="P14" s="217">
        <f>'E4-Plan rash. -izdat. po izvor.'!P38</f>
        <v>0</v>
      </c>
      <c r="Q14" s="216">
        <v>3138372.85</v>
      </c>
      <c r="R14" s="216">
        <f t="shared" si="3"/>
        <v>-226768.85000000009</v>
      </c>
      <c r="S14" s="210">
        <f t="shared" si="1"/>
        <v>92.774317748765895</v>
      </c>
    </row>
    <row r="15" spans="1:19" s="190" customFormat="1" ht="25.5">
      <c r="A15" s="215">
        <v>324</v>
      </c>
      <c r="B15" s="204" t="s">
        <v>248</v>
      </c>
      <c r="C15" s="216">
        <f>'E4-Plan rash. -izdat. po izvor.'!C40</f>
        <v>0</v>
      </c>
      <c r="D15" s="216">
        <f>'E4-Plan rash. -izdat. po izvor.'!D40</f>
        <v>0</v>
      </c>
      <c r="E15" s="216">
        <f>'E4-Plan rash. -izdat. po izvor.'!E40</f>
        <v>0</v>
      </c>
      <c r="F15" s="216">
        <f>'E4-Plan rash. -izdat. po izvor.'!F40</f>
        <v>0</v>
      </c>
      <c r="G15" s="216">
        <f>'E4-Plan rash. -izdat. po izvor.'!G40</f>
        <v>0</v>
      </c>
      <c r="H15" s="216">
        <f>'E4-Plan rash. -izdat. po izvor.'!H40</f>
        <v>0</v>
      </c>
      <c r="I15" s="216">
        <f>'E4-Plan rash. -izdat. po izvor.'!I40</f>
        <v>0</v>
      </c>
      <c r="J15" s="216">
        <f>'E4-Plan rash. -izdat. po izvor.'!J40</f>
        <v>0</v>
      </c>
      <c r="K15" s="216">
        <f>'E4-Plan rash. -izdat. po izvor.'!K40</f>
        <v>0</v>
      </c>
      <c r="L15" s="216">
        <f>'E4-Plan rash. -izdat. po izvor.'!L40</f>
        <v>0</v>
      </c>
      <c r="M15" s="216">
        <f>'E4-Plan rash. -izdat. po izvor.'!M40</f>
        <v>0</v>
      </c>
      <c r="N15" s="216">
        <f>'E4-Plan rash. -izdat. po izvor.'!N40</f>
        <v>0</v>
      </c>
      <c r="O15" s="216">
        <f>'E4-Plan rash. -izdat. po izvor.'!O40</f>
        <v>0</v>
      </c>
      <c r="P15" s="216">
        <f>'E4-Plan rash. -izdat. po izvor.'!P14</f>
        <v>0</v>
      </c>
      <c r="Q15" s="216">
        <v>1200</v>
      </c>
      <c r="R15" s="216">
        <f t="shared" si="3"/>
        <v>-1200</v>
      </c>
      <c r="S15" s="210">
        <f t="shared" si="1"/>
        <v>0</v>
      </c>
    </row>
    <row r="16" spans="1:19" s="190" customFormat="1" ht="25.5">
      <c r="A16" s="215">
        <v>329</v>
      </c>
      <c r="B16" s="204" t="s">
        <v>53</v>
      </c>
      <c r="C16" s="216">
        <f>'E4-Plan rash. -izdat. po izvor.'!C48</f>
        <v>437660</v>
      </c>
      <c r="D16" s="216">
        <f>'E4-Plan rash. -izdat. po izvor.'!D48</f>
        <v>120000</v>
      </c>
      <c r="E16" s="216">
        <f>'E4-Plan rash. -izdat. po izvor.'!E48</f>
        <v>0</v>
      </c>
      <c r="F16" s="216">
        <f>'E4-Plan rash. -izdat. po izvor.'!F48</f>
        <v>0</v>
      </c>
      <c r="G16" s="216">
        <f>'E4-Plan rash. -izdat. po izvor.'!G48</f>
        <v>0</v>
      </c>
      <c r="H16" s="216">
        <f>'E4-Plan rash. -izdat. po izvor.'!H48</f>
        <v>60000</v>
      </c>
      <c r="I16" s="216">
        <f>'E4-Plan rash. -izdat. po izvor.'!I48</f>
        <v>257660</v>
      </c>
      <c r="J16" s="216">
        <f>'E4-Plan rash. -izdat. po izvor.'!J48</f>
        <v>0</v>
      </c>
      <c r="K16" s="216">
        <f>'E4-Plan rash. -izdat. po izvor.'!K48</f>
        <v>0</v>
      </c>
      <c r="L16" s="217">
        <f>'E4-Plan rash. -izdat. po izvor.'!L48</f>
        <v>0</v>
      </c>
      <c r="M16" s="216">
        <f>'E4-Plan rash. -izdat. po izvor.'!M48</f>
        <v>0</v>
      </c>
      <c r="N16" s="216">
        <f>'E4-Plan rash. -izdat. po izvor.'!N48</f>
        <v>0</v>
      </c>
      <c r="O16" s="217">
        <f>'E4-Plan rash. -izdat. po izvor.'!P15</f>
        <v>0</v>
      </c>
      <c r="P16" s="217">
        <f>'E4-Plan rash. -izdat. po izvor.'!P15</f>
        <v>0</v>
      </c>
      <c r="Q16" s="216">
        <v>516660</v>
      </c>
      <c r="R16" s="216">
        <f t="shared" si="3"/>
        <v>-79000</v>
      </c>
      <c r="S16" s="210">
        <f t="shared" si="1"/>
        <v>84.709480122324166</v>
      </c>
    </row>
    <row r="17" spans="1:19" s="190" customFormat="1">
      <c r="A17" s="215">
        <v>343</v>
      </c>
      <c r="B17" s="204" t="s">
        <v>269</v>
      </c>
      <c r="C17" s="216">
        <f>'E4-Plan rash. -izdat. po izvor.'!C52</f>
        <v>26000</v>
      </c>
      <c r="D17" s="216">
        <f>'E4-Plan rash. -izdat. po izvor.'!D52</f>
        <v>0</v>
      </c>
      <c r="E17" s="216">
        <f>'E4-Plan rash. -izdat. po izvor.'!E52</f>
        <v>0</v>
      </c>
      <c r="F17" s="216">
        <f>'E4-Plan rash. -izdat. po izvor.'!F52</f>
        <v>0</v>
      </c>
      <c r="G17" s="216">
        <f>'E4-Plan rash. -izdat. po izvor.'!G52</f>
        <v>0</v>
      </c>
      <c r="H17" s="216">
        <f>'E4-Plan rash. -izdat. po izvor.'!H52</f>
        <v>0</v>
      </c>
      <c r="I17" s="216">
        <f>'E4-Plan rash. -izdat. po izvor.'!I52</f>
        <v>26000</v>
      </c>
      <c r="J17" s="216">
        <f>'E4-Plan rash. -izdat. po izvor.'!J52</f>
        <v>0</v>
      </c>
      <c r="K17" s="216">
        <f>'E4-Plan rash. -izdat. po izvor.'!K52</f>
        <v>0</v>
      </c>
      <c r="L17" s="216">
        <f>'E4-Plan rash. -izdat. po izvor.'!L52</f>
        <v>0</v>
      </c>
      <c r="M17" s="216">
        <f>'E4-Plan rash. -izdat. po izvor.'!M52</f>
        <v>0</v>
      </c>
      <c r="N17" s="216">
        <f>'E4-Plan rash. -izdat. po izvor.'!N52</f>
        <v>0</v>
      </c>
      <c r="O17" s="216">
        <f>'E4-Plan rash. -izdat. po izvor.'!O48</f>
        <v>0</v>
      </c>
      <c r="P17" s="216">
        <f>'E4-Plan rash. -izdat. po izvor.'!P16</f>
        <v>0</v>
      </c>
      <c r="Q17" s="216">
        <v>26000</v>
      </c>
      <c r="R17" s="216">
        <f t="shared" si="3"/>
        <v>0</v>
      </c>
      <c r="S17" s="210">
        <f t="shared" si="1"/>
        <v>100</v>
      </c>
    </row>
    <row r="18" spans="1:19" s="190" customFormat="1" ht="25.5">
      <c r="A18" s="218">
        <v>383</v>
      </c>
      <c r="B18" s="219" t="s">
        <v>390</v>
      </c>
      <c r="C18" s="216">
        <f>'E4-Plan rash. -izdat. po izvor.'!C54</f>
        <v>0</v>
      </c>
      <c r="D18" s="216">
        <f>'E4-Plan rash. -izdat. po izvor.'!D54</f>
        <v>0</v>
      </c>
      <c r="E18" s="216">
        <f>'E4-Plan rash. -izdat. po izvor.'!E54</f>
        <v>0</v>
      </c>
      <c r="F18" s="216">
        <f>'E4-Plan rash. -izdat. po izvor.'!F54</f>
        <v>0</v>
      </c>
      <c r="G18" s="216">
        <f>'E4-Plan rash. -izdat. po izvor.'!G54</f>
        <v>0</v>
      </c>
      <c r="H18" s="216">
        <f>'E4-Plan rash. -izdat. po izvor.'!H54</f>
        <v>0</v>
      </c>
      <c r="I18" s="216">
        <f>'E4-Plan rash. -izdat. po izvor.'!I54</f>
        <v>0</v>
      </c>
      <c r="J18" s="216">
        <f>'E4-Plan rash. -izdat. po izvor.'!J54</f>
        <v>0</v>
      </c>
      <c r="K18" s="216">
        <f>'E4-Plan rash. -izdat. po izvor.'!K54</f>
        <v>0</v>
      </c>
      <c r="L18" s="216">
        <f>'E4-Plan rash. -izdat. po izvor.'!L54</f>
        <v>0</v>
      </c>
      <c r="M18" s="216">
        <f>'E4-Plan rash. -izdat. po izvor.'!M54</f>
        <v>0</v>
      </c>
      <c r="N18" s="216">
        <f>'E4-Plan rash. -izdat. po izvor.'!N54</f>
        <v>0</v>
      </c>
      <c r="O18" s="216">
        <f>'E4-Plan rash. -izdat. po izvor.'!P15</f>
        <v>0</v>
      </c>
      <c r="P18" s="216">
        <f>'E4-Plan rash. -izdat. po izvor.'!P15</f>
        <v>0</v>
      </c>
      <c r="Q18" s="220">
        <v>400000</v>
      </c>
      <c r="R18" s="220">
        <f t="shared" ref="R18" si="4">C18-Q18</f>
        <v>-400000</v>
      </c>
      <c r="S18" s="220">
        <f t="shared" ref="S18" si="5">C18*100/Q18</f>
        <v>0</v>
      </c>
    </row>
    <row r="19" spans="1:19" s="190" customFormat="1">
      <c r="A19" s="218">
        <v>412</v>
      </c>
      <c r="B19" s="204" t="s">
        <v>400</v>
      </c>
      <c r="C19" s="216">
        <f>'E4-Plan rash. -izdat. po izvor.'!C56</f>
        <v>0</v>
      </c>
      <c r="D19" s="216">
        <f>'E4-Plan rash. -izdat. po izvor.'!D56</f>
        <v>0</v>
      </c>
      <c r="E19" s="216">
        <f>'E4-Plan rash. -izdat. po izvor.'!E56</f>
        <v>0</v>
      </c>
      <c r="F19" s="216">
        <f>'E4-Plan rash. -izdat. po izvor.'!F56</f>
        <v>0</v>
      </c>
      <c r="G19" s="216">
        <f>'E4-Plan rash. -izdat. po izvor.'!G56</f>
        <v>0</v>
      </c>
      <c r="H19" s="216">
        <f>'E4-Plan rash. -izdat. po izvor.'!H56</f>
        <v>0</v>
      </c>
      <c r="I19" s="216">
        <f>'E4-Plan rash. -izdat. po izvor.'!I56</f>
        <v>0</v>
      </c>
      <c r="J19" s="216">
        <f>'E4-Plan rash. -izdat. po izvor.'!J56</f>
        <v>0</v>
      </c>
      <c r="K19" s="216">
        <f>'E4-Plan rash. -izdat. po izvor.'!K56</f>
        <v>0</v>
      </c>
      <c r="L19" s="216">
        <f>'E4-Plan rash. -izdat. po izvor.'!L56</f>
        <v>0</v>
      </c>
      <c r="M19" s="216">
        <f>'E4-Plan rash. -izdat. po izvor.'!M56</f>
        <v>0</v>
      </c>
      <c r="N19" s="216">
        <f>'E4-Plan rash. -izdat. po izvor.'!N56</f>
        <v>0</v>
      </c>
      <c r="O19" s="216">
        <f>'E4-Plan rash. -izdat. po izvor.'!O56</f>
        <v>0</v>
      </c>
      <c r="P19" s="216">
        <f>'E4-Plan rash. -izdat. po izvor.'!P56</f>
        <v>0</v>
      </c>
      <c r="Q19" s="220">
        <v>22500</v>
      </c>
      <c r="R19" s="220">
        <f t="shared" si="3"/>
        <v>-22500</v>
      </c>
      <c r="S19" s="220">
        <f t="shared" si="1"/>
        <v>0</v>
      </c>
    </row>
    <row r="20" spans="1:19" s="194" customFormat="1" ht="25.5">
      <c r="A20" s="211" t="s">
        <v>21</v>
      </c>
      <c r="B20" s="396" t="s">
        <v>57</v>
      </c>
      <c r="C20" s="213">
        <f>SUM(C21:C26)</f>
        <v>831119</v>
      </c>
      <c r="D20" s="213">
        <f t="shared" ref="D20:N20" si="6">SUM(D21:D26)</f>
        <v>500000</v>
      </c>
      <c r="E20" s="213">
        <f t="shared" ref="E20" si="7">SUM(E21:E26)</f>
        <v>0</v>
      </c>
      <c r="F20" s="213">
        <f t="shared" si="6"/>
        <v>0</v>
      </c>
      <c r="G20" s="213">
        <f t="shared" si="6"/>
        <v>0</v>
      </c>
      <c r="H20" s="213">
        <f t="shared" si="6"/>
        <v>0</v>
      </c>
      <c r="I20" s="213">
        <f t="shared" si="6"/>
        <v>331119</v>
      </c>
      <c r="J20" s="213">
        <f t="shared" ref="J20" si="8">SUM(J21:J26)</f>
        <v>0</v>
      </c>
      <c r="K20" s="213">
        <f t="shared" si="6"/>
        <v>0</v>
      </c>
      <c r="L20" s="213">
        <f t="shared" si="6"/>
        <v>0</v>
      </c>
      <c r="M20" s="213">
        <f t="shared" si="6"/>
        <v>0</v>
      </c>
      <c r="N20" s="213">
        <f t="shared" si="6"/>
        <v>0</v>
      </c>
      <c r="O20" s="213">
        <f t="shared" ref="O20:P20" si="9">SUM(O21:O26)</f>
        <v>0</v>
      </c>
      <c r="P20" s="213">
        <f t="shared" si="9"/>
        <v>0</v>
      </c>
      <c r="Q20" s="213">
        <f>SUM(Q21:Q26)</f>
        <v>838544</v>
      </c>
      <c r="R20" s="213">
        <f>SUM(R21:R26)</f>
        <v>-7425</v>
      </c>
      <c r="S20" s="210">
        <f t="shared" si="1"/>
        <v>99.114536625388766</v>
      </c>
    </row>
    <row r="21" spans="1:19">
      <c r="A21" s="215">
        <v>311</v>
      </c>
      <c r="B21" s="204" t="s">
        <v>209</v>
      </c>
      <c r="C21" s="216">
        <f>'E4-Plan rash. -izdat. po izvor.'!C92</f>
        <v>642318</v>
      </c>
      <c r="D21" s="216">
        <f>'E4-Plan rash. -izdat. po izvor.'!D92</f>
        <v>425103</v>
      </c>
      <c r="E21" s="216">
        <f>'E4-Plan rash. -izdat. po izvor.'!E92</f>
        <v>0</v>
      </c>
      <c r="F21" s="216">
        <f>'E4-Plan rash. -izdat. po izvor.'!F92</f>
        <v>0</v>
      </c>
      <c r="G21" s="216">
        <f>'E4-Plan rash. -izdat. po izvor.'!G92</f>
        <v>0</v>
      </c>
      <c r="H21" s="216">
        <f>'E4-Plan rash. -izdat. po izvor.'!H92</f>
        <v>0</v>
      </c>
      <c r="I21" s="216">
        <f>'E4-Plan rash. -izdat. po izvor.'!I92</f>
        <v>217215</v>
      </c>
      <c r="J21" s="216">
        <f>'E4-Plan rash. -izdat. po izvor.'!J92</f>
        <v>0</v>
      </c>
      <c r="K21" s="216">
        <f>'E4-Plan rash. -izdat. po izvor.'!K92</f>
        <v>0</v>
      </c>
      <c r="L21" s="216">
        <f>'E4-Plan rash. -izdat. po izvor.'!L92</f>
        <v>0</v>
      </c>
      <c r="M21" s="216">
        <f>'E4-Plan rash. -izdat. po izvor.'!M92</f>
        <v>0</v>
      </c>
      <c r="N21" s="216">
        <f>'E4-Plan rash. -izdat. po izvor.'!N92</f>
        <v>0</v>
      </c>
      <c r="O21" s="216">
        <f>'E4-Plan rash. -izdat. po izvor.'!O92</f>
        <v>0</v>
      </c>
      <c r="P21" s="216">
        <f>'E4-Plan rash. -izdat. po izvor.'!P19</f>
        <v>0</v>
      </c>
      <c r="Q21" s="216">
        <v>625318</v>
      </c>
      <c r="R21" s="216">
        <f t="shared" ref="R21:R26" si="10">C21-Q21</f>
        <v>17000</v>
      </c>
      <c r="S21" s="210">
        <f t="shared" si="1"/>
        <v>102.71861676778855</v>
      </c>
    </row>
    <row r="22" spans="1:19">
      <c r="A22" s="215">
        <v>312</v>
      </c>
      <c r="B22" s="204" t="s">
        <v>24</v>
      </c>
      <c r="C22" s="216">
        <f>'E4-Plan rash. -izdat. po izvor.'!C94</f>
        <v>15000</v>
      </c>
      <c r="D22" s="216">
        <f>'E4-Plan rash. -izdat. po izvor.'!D94</f>
        <v>7500</v>
      </c>
      <c r="E22" s="216">
        <f>'E4-Plan rash. -izdat. po izvor.'!E94</f>
        <v>0</v>
      </c>
      <c r="F22" s="216">
        <f>'E4-Plan rash. -izdat. po izvor.'!F94</f>
        <v>0</v>
      </c>
      <c r="G22" s="216">
        <f>'E4-Plan rash. -izdat. po izvor.'!G94</f>
        <v>0</v>
      </c>
      <c r="H22" s="216">
        <f>'E4-Plan rash. -izdat. po izvor.'!H94</f>
        <v>0</v>
      </c>
      <c r="I22" s="216">
        <f>'E4-Plan rash. -izdat. po izvor.'!I94</f>
        <v>7500</v>
      </c>
      <c r="J22" s="216">
        <f>'E4-Plan rash. -izdat. po izvor.'!J94</f>
        <v>0</v>
      </c>
      <c r="K22" s="216">
        <f>'E4-Plan rash. -izdat. po izvor.'!K94</f>
        <v>0</v>
      </c>
      <c r="L22" s="216">
        <f>'E4-Plan rash. -izdat. po izvor.'!L94</f>
        <v>0</v>
      </c>
      <c r="M22" s="216">
        <f>'E4-Plan rash. -izdat. po izvor.'!M94</f>
        <v>0</v>
      </c>
      <c r="N22" s="216">
        <f>'E4-Plan rash. -izdat. po izvor.'!N94</f>
        <v>0</v>
      </c>
      <c r="O22" s="216">
        <f>'E4-Plan rash. -izdat. po izvor.'!O94</f>
        <v>0</v>
      </c>
      <c r="P22" s="216">
        <f>'E4-Plan rash. -izdat. po izvor.'!P20</f>
        <v>0</v>
      </c>
      <c r="Q22" s="216">
        <v>15000</v>
      </c>
      <c r="R22" s="216">
        <f t="shared" si="10"/>
        <v>0</v>
      </c>
      <c r="S22" s="210">
        <f t="shared" si="1"/>
        <v>100</v>
      </c>
    </row>
    <row r="23" spans="1:19">
      <c r="A23" s="215">
        <v>313</v>
      </c>
      <c r="B23" s="204" t="s">
        <v>216</v>
      </c>
      <c r="C23" s="216">
        <f>'E4-Plan rash. -izdat. po izvor.'!C98</f>
        <v>100737</v>
      </c>
      <c r="D23" s="216">
        <f>'E4-Plan rash. -izdat. po izvor.'!D98</f>
        <v>64897</v>
      </c>
      <c r="E23" s="216">
        <f>'E4-Plan rash. -izdat. po izvor.'!E98</f>
        <v>0</v>
      </c>
      <c r="F23" s="216">
        <f>'E4-Plan rash. -izdat. po izvor.'!F98</f>
        <v>0</v>
      </c>
      <c r="G23" s="216">
        <f>'E4-Plan rash. -izdat. po izvor.'!G98</f>
        <v>0</v>
      </c>
      <c r="H23" s="216">
        <f>'E4-Plan rash. -izdat. po izvor.'!H98</f>
        <v>0</v>
      </c>
      <c r="I23" s="216">
        <f>'E4-Plan rash. -izdat. po izvor.'!I98</f>
        <v>35840</v>
      </c>
      <c r="J23" s="216">
        <f>'E4-Plan rash. -izdat. po izvor.'!J98</f>
        <v>0</v>
      </c>
      <c r="K23" s="216">
        <f>'E4-Plan rash. -izdat. po izvor.'!K98</f>
        <v>0</v>
      </c>
      <c r="L23" s="216">
        <f>'E4-Plan rash. -izdat. po izvor.'!L98</f>
        <v>0</v>
      </c>
      <c r="M23" s="216">
        <f>'E4-Plan rash. -izdat. po izvor.'!M98</f>
        <v>0</v>
      </c>
      <c r="N23" s="216">
        <f>'E4-Plan rash. -izdat. po izvor.'!N98</f>
        <v>0</v>
      </c>
      <c r="O23" s="216">
        <f>'E4-Plan rash. -izdat. po izvor.'!O98</f>
        <v>0</v>
      </c>
      <c r="P23" s="216">
        <f>'E4-Plan rash. -izdat. po izvor.'!P21</f>
        <v>0</v>
      </c>
      <c r="Q23" s="216">
        <v>97962</v>
      </c>
      <c r="R23" s="216">
        <f t="shared" si="10"/>
        <v>2775</v>
      </c>
      <c r="S23" s="210">
        <f t="shared" si="1"/>
        <v>102.83273105898205</v>
      </c>
    </row>
    <row r="24" spans="1:19" ht="25.5">
      <c r="A24" s="215">
        <v>321</v>
      </c>
      <c r="B24" s="487" t="s">
        <v>222</v>
      </c>
      <c r="C24" s="216">
        <f>'E4-Plan rash. -izdat. po izvor.'!C103</f>
        <v>53064</v>
      </c>
      <c r="D24" s="216">
        <f>'E4-Plan rash. -izdat. po izvor.'!D103</f>
        <v>2500</v>
      </c>
      <c r="E24" s="216">
        <f>'E4-Plan rash. -izdat. po izvor.'!E103</f>
        <v>0</v>
      </c>
      <c r="F24" s="216">
        <f>'E4-Plan rash. -izdat. po izvor.'!F103</f>
        <v>0</v>
      </c>
      <c r="G24" s="216">
        <f>'E4-Plan rash. -izdat. po izvor.'!G103</f>
        <v>0</v>
      </c>
      <c r="H24" s="216">
        <f>'E4-Plan rash. -izdat. po izvor.'!H103</f>
        <v>0</v>
      </c>
      <c r="I24" s="216">
        <f>'E4-Plan rash. -izdat. po izvor.'!I103</f>
        <v>50564</v>
      </c>
      <c r="J24" s="216">
        <f>'E4-Plan rash. -izdat. po izvor.'!J103</f>
        <v>0</v>
      </c>
      <c r="K24" s="216">
        <f>'E4-Plan rash. -izdat. po izvor.'!K103</f>
        <v>0</v>
      </c>
      <c r="L24" s="216">
        <f>'E4-Plan rash. -izdat. po izvor.'!L103</f>
        <v>0</v>
      </c>
      <c r="M24" s="216">
        <f>'E4-Plan rash. -izdat. po izvor.'!M103</f>
        <v>0</v>
      </c>
      <c r="N24" s="216">
        <f>'E4-Plan rash. -izdat. po izvor.'!N103</f>
        <v>0</v>
      </c>
      <c r="O24" s="216">
        <f>'E4-Plan rash. -izdat. po izvor.'!O103</f>
        <v>0</v>
      </c>
      <c r="P24" s="216">
        <f>'E4-Plan rash. -izdat. po izvor.'!P22</f>
        <v>0</v>
      </c>
      <c r="Q24" s="216">
        <v>73064</v>
      </c>
      <c r="R24" s="216">
        <f t="shared" si="10"/>
        <v>-20000</v>
      </c>
      <c r="S24" s="210">
        <f t="shared" si="1"/>
        <v>72.626738202124159</v>
      </c>
    </row>
    <row r="25" spans="1:19">
      <c r="A25" s="215">
        <v>322</v>
      </c>
      <c r="B25" s="388" t="s">
        <v>229</v>
      </c>
      <c r="C25" s="216">
        <f>'E4-Plan rash. -izdat. po izvor.'!C106</f>
        <v>0</v>
      </c>
      <c r="D25" s="216">
        <f>'E4-Plan rash. -izdat. po izvor.'!D104</f>
        <v>0</v>
      </c>
      <c r="E25" s="216">
        <f>'E4-Plan rash. -izdat. po izvor.'!E104</f>
        <v>0</v>
      </c>
      <c r="F25" s="216">
        <f>'E4-Plan rash. -izdat. po izvor.'!F104</f>
        <v>0</v>
      </c>
      <c r="G25" s="216">
        <f>'E4-Plan rash. -izdat. po izvor.'!G104</f>
        <v>0</v>
      </c>
      <c r="H25" s="216">
        <f>'E4-Plan rash. -izdat. po izvor.'!H104</f>
        <v>0</v>
      </c>
      <c r="I25" s="216">
        <f>'E4-Plan rash. -izdat. po izvor.'!I106</f>
        <v>0</v>
      </c>
      <c r="J25" s="216">
        <f>'E4-Plan rash. -izdat. po izvor.'!J104</f>
        <v>0</v>
      </c>
      <c r="K25" s="216">
        <f>'E4-Plan rash. -izdat. po izvor.'!K104</f>
        <v>0</v>
      </c>
      <c r="L25" s="216">
        <f>'E4-Plan rash. -izdat. po izvor.'!L104</f>
        <v>0</v>
      </c>
      <c r="M25" s="216">
        <f>'E4-Plan rash. -izdat. po izvor.'!M104</f>
        <v>0</v>
      </c>
      <c r="N25" s="216">
        <f>'E4-Plan rash. -izdat. po izvor.'!N104</f>
        <v>0</v>
      </c>
      <c r="O25" s="216">
        <f>'E4-Plan rash. -izdat. po izvor.'!O104</f>
        <v>0</v>
      </c>
      <c r="P25" s="216">
        <f>'E4-Plan rash. -izdat. po izvor.'!P23</f>
        <v>0</v>
      </c>
      <c r="Q25" s="216">
        <v>7200</v>
      </c>
      <c r="R25" s="216">
        <f t="shared" si="10"/>
        <v>-7200</v>
      </c>
      <c r="S25" s="210">
        <f t="shared" ref="S25" si="11">C25*100/Q25</f>
        <v>0</v>
      </c>
    </row>
    <row r="26" spans="1:19">
      <c r="A26" s="215">
        <v>323</v>
      </c>
      <c r="B26" s="204" t="s">
        <v>237</v>
      </c>
      <c r="C26" s="216">
        <f>'E4-Plan rash. -izdat. po izvor.'!C108</f>
        <v>20000</v>
      </c>
      <c r="D26" s="216">
        <f>'E4-Plan rash. -izdat. po izvor.'!D108</f>
        <v>0</v>
      </c>
      <c r="E26" s="216">
        <f>'E4-Plan rash. -izdat. po izvor.'!E108</f>
        <v>0</v>
      </c>
      <c r="F26" s="216">
        <f>'E4-Plan rash. -izdat. po izvor.'!F108</f>
        <v>0</v>
      </c>
      <c r="G26" s="216">
        <f>'E4-Plan rash. -izdat. po izvor.'!G108</f>
        <v>0</v>
      </c>
      <c r="H26" s="216">
        <f>'E4-Plan rash. -izdat. po izvor.'!H108</f>
        <v>0</v>
      </c>
      <c r="I26" s="216">
        <f>'E4-Plan rash. -izdat. po izvor.'!I108</f>
        <v>20000</v>
      </c>
      <c r="J26" s="216">
        <f>'E4-Plan rash. -izdat. po izvor.'!J108</f>
        <v>0</v>
      </c>
      <c r="K26" s="216">
        <f>'E4-Plan rash. -izdat. po izvor.'!K108</f>
        <v>0</v>
      </c>
      <c r="L26" s="216">
        <f>'E4-Plan rash. -izdat. po izvor.'!L108</f>
        <v>0</v>
      </c>
      <c r="M26" s="216">
        <f>'E4-Plan rash. -izdat. po izvor.'!M108</f>
        <v>0</v>
      </c>
      <c r="N26" s="216">
        <f>'E4-Plan rash. -izdat. po izvor.'!N108</f>
        <v>0</v>
      </c>
      <c r="O26" s="216">
        <f>'E4-Plan rash. -izdat. po izvor.'!O108</f>
        <v>0</v>
      </c>
      <c r="P26" s="216">
        <f>'E4-Plan rash. -izdat. po izvor.'!P23</f>
        <v>0</v>
      </c>
      <c r="Q26" s="216">
        <v>20000</v>
      </c>
      <c r="R26" s="216">
        <f t="shared" si="10"/>
        <v>0</v>
      </c>
      <c r="S26" s="210">
        <f t="shared" si="1"/>
        <v>100</v>
      </c>
    </row>
    <row r="27" spans="1:19">
      <c r="A27" s="211" t="s">
        <v>21</v>
      </c>
      <c r="B27" s="392" t="s">
        <v>418</v>
      </c>
      <c r="C27" s="213">
        <f>SUM(C28:C33)</f>
        <v>1014697</v>
      </c>
      <c r="D27" s="213">
        <f t="shared" ref="D27:N27" si="12">SUM(D28:D33)</f>
        <v>0</v>
      </c>
      <c r="E27" s="213">
        <f t="shared" ref="E27" si="13">SUM(E28:E33)</f>
        <v>0</v>
      </c>
      <c r="F27" s="213">
        <f t="shared" si="12"/>
        <v>0</v>
      </c>
      <c r="G27" s="213">
        <f t="shared" si="12"/>
        <v>0</v>
      </c>
      <c r="H27" s="213">
        <f t="shared" si="12"/>
        <v>0</v>
      </c>
      <c r="I27" s="213">
        <f t="shared" si="12"/>
        <v>58200</v>
      </c>
      <c r="J27" s="213">
        <f t="shared" ref="J27" si="14">SUM(J28:J33)</f>
        <v>0</v>
      </c>
      <c r="K27" s="213">
        <f t="shared" si="12"/>
        <v>0</v>
      </c>
      <c r="L27" s="213">
        <f t="shared" si="12"/>
        <v>956497</v>
      </c>
      <c r="M27" s="213">
        <f t="shared" si="12"/>
        <v>0</v>
      </c>
      <c r="N27" s="213">
        <f t="shared" si="12"/>
        <v>0</v>
      </c>
      <c r="O27" s="213">
        <f t="shared" ref="O27:P27" si="15">SUM(O28:O33)</f>
        <v>0</v>
      </c>
      <c r="P27" s="213">
        <f t="shared" si="15"/>
        <v>0</v>
      </c>
      <c r="Q27" s="213">
        <f>SUM(Q28:Q33)</f>
        <v>985275</v>
      </c>
      <c r="R27" s="213">
        <f>SUM(R28:R33)</f>
        <v>29422</v>
      </c>
      <c r="S27" s="210">
        <f t="shared" si="1"/>
        <v>102.98617137347441</v>
      </c>
    </row>
    <row r="28" spans="1:19">
      <c r="A28" s="215">
        <v>311</v>
      </c>
      <c r="B28" s="204" t="s">
        <v>209</v>
      </c>
      <c r="C28" s="216">
        <f>'E4-Plan rash. -izdat. po izvor.'!C130</f>
        <v>749642</v>
      </c>
      <c r="D28" s="216">
        <f>'E4-Plan rash. -izdat. po izvor.'!D130</f>
        <v>0</v>
      </c>
      <c r="E28" s="216">
        <f>'E4-Plan rash. -izdat. po izvor.'!E130</f>
        <v>0</v>
      </c>
      <c r="F28" s="216">
        <f>'E4-Plan rash. -izdat. po izvor.'!F130</f>
        <v>0</v>
      </c>
      <c r="G28" s="216">
        <f>'E4-Plan rash. -izdat. po izvor.'!G130</f>
        <v>0</v>
      </c>
      <c r="H28" s="216">
        <f>'E4-Plan rash. -izdat. po izvor.'!H130</f>
        <v>0</v>
      </c>
      <c r="I28" s="216">
        <f>'E4-Plan rash. -izdat. po izvor.'!I130</f>
        <v>30000</v>
      </c>
      <c r="J28" s="216">
        <f>'E4-Plan rash. -izdat. po izvor.'!J130</f>
        <v>0</v>
      </c>
      <c r="K28" s="216">
        <f>'E4-Plan rash. -izdat. po izvor.'!K130</f>
        <v>0</v>
      </c>
      <c r="L28" s="216">
        <f>'E4-Plan rash. -izdat. po izvor.'!L130</f>
        <v>719642</v>
      </c>
      <c r="M28" s="216">
        <f>'E4-Plan rash. -izdat. po izvor.'!M130</f>
        <v>0</v>
      </c>
      <c r="N28" s="216">
        <f>'E4-Plan rash. -izdat. po izvor.'!N130</f>
        <v>0</v>
      </c>
      <c r="O28" s="216">
        <f>'E4-Plan rash. -izdat. po izvor.'!P25</f>
        <v>0</v>
      </c>
      <c r="P28" s="216">
        <f>'E4-Plan rash. -izdat. po izvor.'!P25</f>
        <v>0</v>
      </c>
      <c r="Q28" s="216">
        <v>727000</v>
      </c>
      <c r="R28" s="216">
        <f t="shared" ref="R28:R33" si="16">C28-Q28</f>
        <v>22642</v>
      </c>
      <c r="S28" s="210">
        <f t="shared" si="1"/>
        <v>103.11444291609354</v>
      </c>
    </row>
    <row r="29" spans="1:19">
      <c r="A29" s="215">
        <v>312</v>
      </c>
      <c r="B29" s="204" t="s">
        <v>24</v>
      </c>
      <c r="C29" s="216">
        <f>'E4-Plan rash. -izdat. po izvor.'!C132</f>
        <v>15000</v>
      </c>
      <c r="D29" s="216">
        <f>'E4-Plan rash. -izdat. po izvor.'!D101</f>
        <v>0</v>
      </c>
      <c r="E29" s="216">
        <f>'E4-Plan rash. -izdat. po izvor.'!E101</f>
        <v>0</v>
      </c>
      <c r="F29" s="216">
        <f>'E4-Plan rash. -izdat. po izvor.'!F101</f>
        <v>0</v>
      </c>
      <c r="G29" s="216">
        <f>'E4-Plan rash. -izdat. po izvor.'!G101</f>
        <v>0</v>
      </c>
      <c r="H29" s="216">
        <f>'E4-Plan rash. -izdat. po izvor.'!H101</f>
        <v>0</v>
      </c>
      <c r="I29" s="216">
        <f>'E4-Plan rash. -izdat. po izvor.'!I132</f>
        <v>5000</v>
      </c>
      <c r="J29" s="216">
        <f>'E4-Plan rash. -izdat. po izvor.'!J132</f>
        <v>0</v>
      </c>
      <c r="K29" s="216">
        <f>'E4-Plan rash. -izdat. po izvor.'!K101</f>
        <v>0</v>
      </c>
      <c r="L29" s="216">
        <f>'E4-Plan rash. -izdat. po izvor.'!L132</f>
        <v>10000</v>
      </c>
      <c r="M29" s="216">
        <f>'E4-Plan rash. -izdat. po izvor.'!M101</f>
        <v>0</v>
      </c>
      <c r="N29" s="216">
        <f>'E4-Plan rash. -izdat. po izvor.'!N101</f>
        <v>0</v>
      </c>
      <c r="O29" s="216">
        <f>'E4-Plan rash. -izdat. po izvor.'!O101</f>
        <v>0</v>
      </c>
      <c r="P29" s="216">
        <f>'E4-Plan rash. -izdat. po izvor.'!P26</f>
        <v>0</v>
      </c>
      <c r="Q29" s="216">
        <v>15000</v>
      </c>
      <c r="R29" s="216">
        <f t="shared" si="16"/>
        <v>0</v>
      </c>
      <c r="S29" s="210">
        <f t="shared" ref="S29" si="17">C29*100/Q29</f>
        <v>100</v>
      </c>
    </row>
    <row r="30" spans="1:19" s="190" customFormat="1">
      <c r="A30" s="215">
        <v>313</v>
      </c>
      <c r="B30" s="204" t="s">
        <v>216</v>
      </c>
      <c r="C30" s="216">
        <f>'E4-Plan rash. -izdat. po izvor.'!C136</f>
        <v>69555</v>
      </c>
      <c r="D30" s="216">
        <f>'E4-Plan rash. -izdat. po izvor.'!D136</f>
        <v>0</v>
      </c>
      <c r="E30" s="216">
        <f>'E4-Plan rash. -izdat. po izvor.'!E136</f>
        <v>0</v>
      </c>
      <c r="F30" s="216">
        <f>'E4-Plan rash. -izdat. po izvor.'!F136</f>
        <v>0</v>
      </c>
      <c r="G30" s="216">
        <f>'E4-Plan rash. -izdat. po izvor.'!G136</f>
        <v>0</v>
      </c>
      <c r="H30" s="216">
        <f>'E4-Plan rash. -izdat. po izvor.'!H136</f>
        <v>0</v>
      </c>
      <c r="I30" s="216">
        <f>'E4-Plan rash. -izdat. po izvor.'!I136</f>
        <v>3200</v>
      </c>
      <c r="J30" s="216">
        <f>'E4-Plan rash. -izdat. po izvor.'!J136</f>
        <v>0</v>
      </c>
      <c r="K30" s="216">
        <f>'E4-Plan rash. -izdat. po izvor.'!K136</f>
        <v>0</v>
      </c>
      <c r="L30" s="216">
        <f>'E4-Plan rash. -izdat. po izvor.'!L136</f>
        <v>66355</v>
      </c>
      <c r="M30" s="216">
        <f>'E4-Plan rash. -izdat. po izvor.'!M136</f>
        <v>0</v>
      </c>
      <c r="N30" s="216">
        <f>'E4-Plan rash. -izdat. po izvor.'!N136</f>
        <v>0</v>
      </c>
      <c r="O30" s="216">
        <f>'E4-Plan rash. -izdat. po izvor.'!P26</f>
        <v>0</v>
      </c>
      <c r="P30" s="216">
        <f>'E4-Plan rash. -izdat. po izvor.'!P26</f>
        <v>0</v>
      </c>
      <c r="Q30" s="216">
        <v>61975</v>
      </c>
      <c r="R30" s="216">
        <f t="shared" si="16"/>
        <v>7580</v>
      </c>
      <c r="S30" s="210">
        <f t="shared" si="1"/>
        <v>112.23073820088746</v>
      </c>
    </row>
    <row r="31" spans="1:19" s="190" customFormat="1" ht="25.5">
      <c r="A31" s="215">
        <v>321</v>
      </c>
      <c r="B31" s="487" t="s">
        <v>222</v>
      </c>
      <c r="C31" s="216">
        <f>'E4-Plan rash. -izdat. po izvor.'!C141</f>
        <v>93900</v>
      </c>
      <c r="D31" s="216">
        <f>'E4-Plan rash. -izdat. po izvor.'!D147</f>
        <v>0</v>
      </c>
      <c r="E31" s="216">
        <f>'E4-Plan rash. -izdat. po izvor.'!E147</f>
        <v>0</v>
      </c>
      <c r="F31" s="216">
        <f>'E4-Plan rash. -izdat. po izvor.'!F147</f>
        <v>0</v>
      </c>
      <c r="G31" s="216">
        <f>'E4-Plan rash. -izdat. po izvor.'!G147</f>
        <v>0</v>
      </c>
      <c r="H31" s="216">
        <f>'E4-Plan rash. -izdat. po izvor.'!H147</f>
        <v>0</v>
      </c>
      <c r="I31" s="216">
        <f>'E4-Plan rash. -izdat. po izvor.'!I141</f>
        <v>5000</v>
      </c>
      <c r="J31" s="216">
        <f>'E4-Plan rash. -izdat. po izvor.'!J141</f>
        <v>0</v>
      </c>
      <c r="K31" s="216">
        <f>'E4-Plan rash. -izdat. po izvor.'!K147</f>
        <v>0</v>
      </c>
      <c r="L31" s="216">
        <f>'E4-Plan rash. -izdat. po izvor.'!L141</f>
        <v>88900</v>
      </c>
      <c r="M31" s="216">
        <f>'E4-Plan rash. -izdat. po izvor.'!M147</f>
        <v>0</v>
      </c>
      <c r="N31" s="216">
        <f>'E4-Plan rash. -izdat. po izvor.'!N147</f>
        <v>0</v>
      </c>
      <c r="O31" s="216">
        <f>'E4-Plan rash. -izdat. po izvor.'!P25</f>
        <v>0</v>
      </c>
      <c r="P31" s="216">
        <f>'E4-Plan rash. -izdat. po izvor.'!P25</f>
        <v>0</v>
      </c>
      <c r="Q31" s="216">
        <v>77500</v>
      </c>
      <c r="R31" s="216">
        <f t="shared" si="16"/>
        <v>16400</v>
      </c>
      <c r="S31" s="210">
        <f t="shared" ref="S31:S32" si="18">C31*100/Q31</f>
        <v>121.16129032258064</v>
      </c>
    </row>
    <row r="32" spans="1:19" s="190" customFormat="1">
      <c r="A32" s="215">
        <v>322</v>
      </c>
      <c r="B32" s="204" t="s">
        <v>229</v>
      </c>
      <c r="C32" s="216">
        <f>'E4-Plan rash. -izdat. po izvor.'!C145</f>
        <v>10000</v>
      </c>
      <c r="D32" s="216"/>
      <c r="E32" s="216"/>
      <c r="F32" s="216"/>
      <c r="G32" s="216"/>
      <c r="H32" s="216"/>
      <c r="I32" s="216">
        <f>'E4-Plan rash. -izdat. po izvor.'!I145</f>
        <v>0</v>
      </c>
      <c r="J32" s="216">
        <f>'E4-Plan rash. -izdat. po izvor.'!J145</f>
        <v>0</v>
      </c>
      <c r="K32" s="216"/>
      <c r="L32" s="216">
        <f>'E4-Plan rash. -izdat. po izvor.'!L145</f>
        <v>10000</v>
      </c>
      <c r="M32" s="216"/>
      <c r="N32" s="216"/>
      <c r="O32" s="216"/>
      <c r="P32" s="216"/>
      <c r="Q32" s="216">
        <v>15600</v>
      </c>
      <c r="R32" s="216">
        <f t="shared" si="16"/>
        <v>-5600</v>
      </c>
      <c r="S32" s="210">
        <f t="shared" si="18"/>
        <v>64.102564102564102</v>
      </c>
    </row>
    <row r="33" spans="1:19" s="190" customFormat="1">
      <c r="A33" s="215">
        <v>323</v>
      </c>
      <c r="B33" s="204" t="s">
        <v>237</v>
      </c>
      <c r="C33" s="216">
        <f>'E4-Plan rash. -izdat. po izvor.'!C149</f>
        <v>76600</v>
      </c>
      <c r="D33" s="216">
        <f>'E4-Plan rash. -izdat. po izvor.'!D149</f>
        <v>0</v>
      </c>
      <c r="E33" s="216">
        <f>'E4-Plan rash. -izdat. po izvor.'!E149</f>
        <v>0</v>
      </c>
      <c r="F33" s="216">
        <f>'E4-Plan rash. -izdat. po izvor.'!F149</f>
        <v>0</v>
      </c>
      <c r="G33" s="216">
        <f>'E4-Plan rash. -izdat. po izvor.'!G149</f>
        <v>0</v>
      </c>
      <c r="H33" s="216">
        <f>'E4-Plan rash. -izdat. po izvor.'!H149</f>
        <v>0</v>
      </c>
      <c r="I33" s="216">
        <f>'E4-Plan rash. -izdat. po izvor.'!I149</f>
        <v>15000</v>
      </c>
      <c r="J33" s="216">
        <f>'E4-Plan rash. -izdat. po izvor.'!J149</f>
        <v>0</v>
      </c>
      <c r="K33" s="216">
        <f>'E4-Plan rash. -izdat. po izvor.'!K149</f>
        <v>0</v>
      </c>
      <c r="L33" s="216">
        <f>'E4-Plan rash. -izdat. po izvor.'!L149</f>
        <v>61600</v>
      </c>
      <c r="M33" s="216">
        <f>'E4-Plan rash. -izdat. po izvor.'!M149</f>
        <v>0</v>
      </c>
      <c r="N33" s="216">
        <f>'E4-Plan rash. -izdat. po izvor.'!N149</f>
        <v>0</v>
      </c>
      <c r="O33" s="216">
        <f>'E4-Plan rash. -izdat. po izvor.'!P27</f>
        <v>0</v>
      </c>
      <c r="P33" s="216">
        <f>'E4-Plan rash. -izdat. po izvor.'!P27</f>
        <v>0</v>
      </c>
      <c r="Q33" s="216">
        <v>88200</v>
      </c>
      <c r="R33" s="216">
        <f t="shared" si="16"/>
        <v>-11600</v>
      </c>
      <c r="S33" s="210">
        <f t="shared" si="1"/>
        <v>86.848072562358283</v>
      </c>
    </row>
    <row r="34" spans="1:19" s="194" customFormat="1" ht="38.25">
      <c r="A34" s="206" t="s">
        <v>19</v>
      </c>
      <c r="B34" s="207" t="s">
        <v>64</v>
      </c>
      <c r="C34" s="208">
        <f t="shared" ref="C34:N34" si="19">C35+C43</f>
        <v>2118192</v>
      </c>
      <c r="D34" s="208">
        <f t="shared" si="19"/>
        <v>241000</v>
      </c>
      <c r="E34" s="208"/>
      <c r="F34" s="208">
        <f t="shared" si="19"/>
        <v>0</v>
      </c>
      <c r="G34" s="208">
        <f t="shared" si="19"/>
        <v>300000</v>
      </c>
      <c r="H34" s="208">
        <f t="shared" si="19"/>
        <v>0</v>
      </c>
      <c r="I34" s="208">
        <f t="shared" si="19"/>
        <v>436790</v>
      </c>
      <c r="J34" s="208">
        <f t="shared" ref="J34" si="20">J35+J43</f>
        <v>0</v>
      </c>
      <c r="K34" s="208">
        <f t="shared" si="19"/>
        <v>491402</v>
      </c>
      <c r="L34" s="209">
        <f t="shared" si="19"/>
        <v>649000</v>
      </c>
      <c r="M34" s="209">
        <f t="shared" si="19"/>
        <v>0</v>
      </c>
      <c r="N34" s="209">
        <f t="shared" si="19"/>
        <v>0</v>
      </c>
      <c r="O34" s="208">
        <f t="shared" ref="O34:P34" si="21">O35+O43</f>
        <v>0</v>
      </c>
      <c r="P34" s="208">
        <f t="shared" si="21"/>
        <v>0</v>
      </c>
      <c r="Q34" s="208">
        <f>Q35+Q43</f>
        <v>1413408</v>
      </c>
      <c r="R34" s="208">
        <f>R35+R43</f>
        <v>704784</v>
      </c>
      <c r="S34" s="210">
        <f t="shared" si="1"/>
        <v>149.86415811994837</v>
      </c>
    </row>
    <row r="35" spans="1:19">
      <c r="A35" s="211" t="s">
        <v>21</v>
      </c>
      <c r="B35" s="212" t="s">
        <v>68</v>
      </c>
      <c r="C35" s="213">
        <f>SUM(C36:C42)</f>
        <v>2118192</v>
      </c>
      <c r="D35" s="213">
        <f t="shared" ref="D35:N35" si="22">SUM(D36:D42)</f>
        <v>241000</v>
      </c>
      <c r="E35" s="213"/>
      <c r="F35" s="213">
        <f t="shared" si="22"/>
        <v>0</v>
      </c>
      <c r="G35" s="213">
        <f t="shared" si="22"/>
        <v>300000</v>
      </c>
      <c r="H35" s="213">
        <f t="shared" si="22"/>
        <v>0</v>
      </c>
      <c r="I35" s="213">
        <f t="shared" si="22"/>
        <v>436790</v>
      </c>
      <c r="J35" s="213">
        <f t="shared" ref="J35" si="23">SUM(J36:J42)</f>
        <v>0</v>
      </c>
      <c r="K35" s="213">
        <f t="shared" si="22"/>
        <v>491402</v>
      </c>
      <c r="L35" s="214">
        <f t="shared" si="22"/>
        <v>649000</v>
      </c>
      <c r="M35" s="214">
        <f t="shared" si="22"/>
        <v>0</v>
      </c>
      <c r="N35" s="214">
        <f t="shared" si="22"/>
        <v>0</v>
      </c>
      <c r="O35" s="213">
        <f t="shared" ref="O35:P35" si="24">SUM(O36:O42)</f>
        <v>0</v>
      </c>
      <c r="P35" s="213">
        <f t="shared" si="24"/>
        <v>0</v>
      </c>
      <c r="Q35" s="213">
        <f>SUM(Q36:Q42)</f>
        <v>1413408</v>
      </c>
      <c r="R35" s="213">
        <f>SUM(R36:R42)</f>
        <v>704784</v>
      </c>
      <c r="S35" s="210">
        <f t="shared" si="1"/>
        <v>149.86415811994837</v>
      </c>
    </row>
    <row r="36" spans="1:19" s="190" customFormat="1">
      <c r="A36" s="215">
        <v>311</v>
      </c>
      <c r="B36" s="204" t="s">
        <v>209</v>
      </c>
      <c r="C36" s="216">
        <f>'E4-Plan rash. -izdat. po izvor.'!C160</f>
        <v>1405508</v>
      </c>
      <c r="D36" s="216">
        <f>'E4-Plan rash. -izdat. po izvor.'!D160</f>
        <v>84778</v>
      </c>
      <c r="E36" s="216"/>
      <c r="F36" s="216">
        <f>'E4-Plan rash. -izdat. po izvor.'!F160</f>
        <v>0</v>
      </c>
      <c r="G36" s="216">
        <f>'E4-Plan rash. -izdat. po izvor.'!G160</f>
        <v>300000</v>
      </c>
      <c r="H36" s="216">
        <f>'E4-Plan rash. -izdat. po izvor.'!H160</f>
        <v>0</v>
      </c>
      <c r="I36" s="216">
        <f>'E4-Plan rash. -izdat. po izvor.'!I160</f>
        <v>153210</v>
      </c>
      <c r="J36" s="216">
        <f>'E4-Plan rash. -izdat. po izvor.'!J160</f>
        <v>0</v>
      </c>
      <c r="K36" s="216">
        <f>'E4-Plan rash. -izdat. po izvor.'!K160</f>
        <v>404859</v>
      </c>
      <c r="L36" s="217">
        <f>'E4-Plan rash. -izdat. po izvor.'!L160</f>
        <v>462661</v>
      </c>
      <c r="M36" s="216">
        <f>'E4-Plan rash. -izdat. po izvor.'!M160</f>
        <v>0</v>
      </c>
      <c r="N36" s="216">
        <f>'E4-Plan rash. -izdat. po izvor.'!N160</f>
        <v>0</v>
      </c>
      <c r="O36" s="216">
        <f>'E4-Plan rash. -izdat. po izvor.'!O160</f>
        <v>0</v>
      </c>
      <c r="P36" s="216">
        <f>'E4-Plan rash. -izdat. po izvor.'!P30</f>
        <v>0</v>
      </c>
      <c r="Q36" s="216">
        <v>879285</v>
      </c>
      <c r="R36" s="216">
        <f t="shared" ref="R36:R42" si="25">C36-Q36</f>
        <v>526223</v>
      </c>
      <c r="S36" s="210">
        <f t="shared" si="1"/>
        <v>159.84669362038474</v>
      </c>
    </row>
    <row r="37" spans="1:19" s="190" customFormat="1">
      <c r="A37" s="215">
        <v>312</v>
      </c>
      <c r="B37" s="204" t="s">
        <v>24</v>
      </c>
      <c r="C37" s="216">
        <f>'E4-Plan rash. -izdat. po izvor.'!C162</f>
        <v>5000</v>
      </c>
      <c r="D37" s="216">
        <f>'E4-Plan rash. -izdat. po izvor.'!D162</f>
        <v>0</v>
      </c>
      <c r="E37" s="216"/>
      <c r="F37" s="216">
        <f>'E4-Plan rash. -izdat. po izvor.'!F162</f>
        <v>0</v>
      </c>
      <c r="G37" s="216">
        <f>'E4-Plan rash. -izdat. po izvor.'!G162</f>
        <v>0</v>
      </c>
      <c r="H37" s="216">
        <f>'E4-Plan rash. -izdat. po izvor.'!H162</f>
        <v>0</v>
      </c>
      <c r="I37" s="216">
        <f>'E4-Plan rash. -izdat. po izvor.'!I162</f>
        <v>5000</v>
      </c>
      <c r="J37" s="216">
        <f>'E4-Plan rash. -izdat. po izvor.'!J162</f>
        <v>0</v>
      </c>
      <c r="K37" s="216">
        <f>'E4-Plan rash. -izdat. po izvor.'!K162</f>
        <v>0</v>
      </c>
      <c r="L37" s="217">
        <f>'E4-Plan rash. -izdat. po izvor.'!L162</f>
        <v>0</v>
      </c>
      <c r="M37" s="216">
        <f>'E4-Plan rash. -izdat. po izvor.'!M162</f>
        <v>0</v>
      </c>
      <c r="N37" s="216">
        <f>'E4-Plan rash. -izdat. po izvor.'!N162</f>
        <v>0</v>
      </c>
      <c r="O37" s="216">
        <f>'E4-Plan rash. -izdat. po izvor.'!O164</f>
        <v>0</v>
      </c>
      <c r="P37" s="216">
        <f>'E4-Plan rash. -izdat. po izvor.'!P31</f>
        <v>0</v>
      </c>
      <c r="Q37" s="216">
        <v>5000</v>
      </c>
      <c r="R37" s="216">
        <f t="shared" si="25"/>
        <v>0</v>
      </c>
      <c r="S37" s="210"/>
    </row>
    <row r="38" spans="1:19" s="190" customFormat="1">
      <c r="A38" s="215">
        <v>313</v>
      </c>
      <c r="B38" s="204" t="s">
        <v>216</v>
      </c>
      <c r="C38" s="216">
        <f>'E4-Plan rash. -izdat. po izvor.'!C165</f>
        <v>251684</v>
      </c>
      <c r="D38" s="216">
        <f>'E4-Plan rash. -izdat. po izvor.'!D165</f>
        <v>50222</v>
      </c>
      <c r="E38" s="216"/>
      <c r="F38" s="216">
        <f>'E4-Plan rash. -izdat. po izvor.'!F165</f>
        <v>0</v>
      </c>
      <c r="G38" s="216">
        <f>'E4-Plan rash. -izdat. po izvor.'!G165</f>
        <v>0</v>
      </c>
      <c r="H38" s="216">
        <f>'E4-Plan rash. -izdat. po izvor.'!H165</f>
        <v>0</v>
      </c>
      <c r="I38" s="216">
        <f>'E4-Plan rash. -izdat. po izvor.'!I165</f>
        <v>58580</v>
      </c>
      <c r="J38" s="216">
        <f>'E4-Plan rash. -izdat. po izvor.'!J165</f>
        <v>0</v>
      </c>
      <c r="K38" s="216">
        <f>'E4-Plan rash. -izdat. po izvor.'!K165</f>
        <v>66543</v>
      </c>
      <c r="L38" s="217">
        <f>'E4-Plan rash. -izdat. po izvor.'!L165</f>
        <v>76339</v>
      </c>
      <c r="M38" s="216">
        <f>'E4-Plan rash. -izdat. po izvor.'!M165</f>
        <v>0</v>
      </c>
      <c r="N38" s="216">
        <f>'E4-Plan rash. -izdat. po izvor.'!N165</f>
        <v>0</v>
      </c>
      <c r="O38" s="216">
        <f>'E4-Plan rash. -izdat. po izvor.'!O165</f>
        <v>0</v>
      </c>
      <c r="P38" s="216">
        <f>'E4-Plan rash. -izdat. po izvor.'!P32</f>
        <v>0</v>
      </c>
      <c r="Q38" s="216">
        <v>153123</v>
      </c>
      <c r="R38" s="216">
        <f t="shared" si="25"/>
        <v>98561</v>
      </c>
      <c r="S38" s="210">
        <f t="shared" ref="S38:S61" si="26">C38*100/Q38</f>
        <v>164.36720806149305</v>
      </c>
    </row>
    <row r="39" spans="1:19" s="190" customFormat="1" ht="25.5">
      <c r="A39" s="215">
        <v>321</v>
      </c>
      <c r="B39" s="487" t="s">
        <v>222</v>
      </c>
      <c r="C39" s="216">
        <f>'E4-Plan rash. -izdat. po izvor.'!C167</f>
        <v>13000</v>
      </c>
      <c r="D39" s="216">
        <f>'E4-Plan rash. -izdat. po izvor.'!D167</f>
        <v>5000</v>
      </c>
      <c r="E39" s="216"/>
      <c r="F39" s="216">
        <f>'E4-Plan rash. -izdat. po izvor.'!F167</f>
        <v>0</v>
      </c>
      <c r="G39" s="216">
        <f>'E4-Plan rash. -izdat. po izvor.'!G167</f>
        <v>0</v>
      </c>
      <c r="H39" s="216">
        <f>'E4-Plan rash. -izdat. po izvor.'!H167</f>
        <v>0</v>
      </c>
      <c r="I39" s="216">
        <f>'E4-Plan rash. -izdat. po izvor.'!I167</f>
        <v>8000</v>
      </c>
      <c r="J39" s="216">
        <f>'E4-Plan rash. -izdat. po izvor.'!J167</f>
        <v>0</v>
      </c>
      <c r="K39" s="216">
        <f>'E4-Plan rash. -izdat. po izvor.'!K167</f>
        <v>0</v>
      </c>
      <c r="L39" s="217">
        <f>'E4-Plan rash. -izdat. po izvor.'!L167</f>
        <v>0</v>
      </c>
      <c r="M39" s="216">
        <f>'E4-Plan rash. -izdat. po izvor.'!M167</f>
        <v>0</v>
      </c>
      <c r="N39" s="216">
        <f>'E4-Plan rash. -izdat. po izvor.'!N167</f>
        <v>0</v>
      </c>
      <c r="O39" s="216">
        <f>'E4-Plan rash. -izdat. po izvor.'!O167</f>
        <v>0</v>
      </c>
      <c r="P39" s="216">
        <f>'E4-Plan rash. -izdat. po izvor.'!P33</f>
        <v>0</v>
      </c>
      <c r="Q39" s="216">
        <v>18000</v>
      </c>
      <c r="R39" s="216">
        <f t="shared" si="25"/>
        <v>-5000</v>
      </c>
      <c r="S39" s="210">
        <f t="shared" si="26"/>
        <v>72.222222222222229</v>
      </c>
    </row>
    <row r="40" spans="1:19" s="190" customFormat="1">
      <c r="A40" s="215">
        <v>322</v>
      </c>
      <c r="B40" s="204" t="s">
        <v>229</v>
      </c>
      <c r="C40" s="216">
        <f>'E4-Plan rash. -izdat. po izvor.'!C171</f>
        <v>379000</v>
      </c>
      <c r="D40" s="216">
        <f>'E4-Plan rash. -izdat. po izvor.'!D171</f>
        <v>101000</v>
      </c>
      <c r="E40" s="216"/>
      <c r="F40" s="216">
        <f>'E4-Plan rash. -izdat. po izvor.'!F171</f>
        <v>0</v>
      </c>
      <c r="G40" s="216">
        <f>'E4-Plan rash. -izdat. po izvor.'!G171</f>
        <v>0</v>
      </c>
      <c r="H40" s="216">
        <f>'E4-Plan rash. -izdat. po izvor.'!H171</f>
        <v>0</v>
      </c>
      <c r="I40" s="216">
        <f>'E4-Plan rash. -izdat. po izvor.'!I171</f>
        <v>148000</v>
      </c>
      <c r="J40" s="216">
        <f>'E4-Plan rash. -izdat. po izvor.'!J171</f>
        <v>0</v>
      </c>
      <c r="K40" s="216">
        <f>'E4-Plan rash. -izdat. po izvor.'!K171</f>
        <v>20000</v>
      </c>
      <c r="L40" s="217">
        <f>'E4-Plan rash. -izdat. po izvor.'!L171</f>
        <v>110000</v>
      </c>
      <c r="M40" s="216">
        <f>'E4-Plan rash. -izdat. po izvor.'!M171</f>
        <v>0</v>
      </c>
      <c r="N40" s="216">
        <f>'E4-Plan rash. -izdat. po izvor.'!N171</f>
        <v>0</v>
      </c>
      <c r="O40" s="216">
        <f>'E4-Plan rash. -izdat. po izvor.'!O171</f>
        <v>0</v>
      </c>
      <c r="P40" s="216">
        <f>'E4-Plan rash. -izdat. po izvor.'!P34</f>
        <v>0</v>
      </c>
      <c r="Q40" s="216">
        <v>339000</v>
      </c>
      <c r="R40" s="216">
        <f t="shared" si="25"/>
        <v>40000</v>
      </c>
      <c r="S40" s="210">
        <f t="shared" si="26"/>
        <v>111.79941002949853</v>
      </c>
    </row>
    <row r="41" spans="1:19" s="190" customFormat="1">
      <c r="A41" s="215">
        <v>323</v>
      </c>
      <c r="B41" s="204" t="s">
        <v>237</v>
      </c>
      <c r="C41" s="216">
        <f>'E4-Plan rash. -izdat. po izvor.'!C173</f>
        <v>64000</v>
      </c>
      <c r="D41" s="216">
        <f>'E4-Plan rash. -izdat. po izvor.'!D173</f>
        <v>0</v>
      </c>
      <c r="E41" s="216"/>
      <c r="F41" s="216">
        <f>'E4-Plan rash. -izdat. po izvor.'!F173</f>
        <v>0</v>
      </c>
      <c r="G41" s="216">
        <f>'E4-Plan rash. -izdat. po izvor.'!G173</f>
        <v>0</v>
      </c>
      <c r="H41" s="216">
        <f>'E4-Plan rash. -izdat. po izvor.'!H173</f>
        <v>0</v>
      </c>
      <c r="I41" s="216">
        <f>'E4-Plan rash. -izdat. po izvor.'!I173</f>
        <v>64000</v>
      </c>
      <c r="J41" s="216">
        <f>'E4-Plan rash. -izdat. po izvor.'!J173</f>
        <v>0</v>
      </c>
      <c r="K41" s="216">
        <f>'E4-Plan rash. -izdat. po izvor.'!K173</f>
        <v>0</v>
      </c>
      <c r="L41" s="217">
        <f>'E4-Plan rash. -izdat. po izvor.'!L173</f>
        <v>0</v>
      </c>
      <c r="M41" s="216">
        <f>'E4-Plan rash. -izdat. po izvor.'!M173</f>
        <v>0</v>
      </c>
      <c r="N41" s="216">
        <f>'E4-Plan rash. -izdat. po izvor.'!N173</f>
        <v>0</v>
      </c>
      <c r="O41" s="216">
        <f>'E4-Plan rash. -izdat. po izvor.'!O173</f>
        <v>0</v>
      </c>
      <c r="P41" s="216">
        <f>'E4-Plan rash. -izdat. po izvor.'!P35</f>
        <v>0</v>
      </c>
      <c r="Q41" s="216">
        <v>19000</v>
      </c>
      <c r="R41" s="216">
        <f t="shared" si="25"/>
        <v>45000</v>
      </c>
      <c r="S41" s="210">
        <f t="shared" si="26"/>
        <v>336.84210526315792</v>
      </c>
    </row>
    <row r="42" spans="1:19" s="190" customFormat="1">
      <c r="A42" s="218">
        <v>422</v>
      </c>
      <c r="B42" s="219" t="s">
        <v>392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2"/>
      <c r="M42" s="221"/>
      <c r="N42" s="221"/>
      <c r="O42" s="221"/>
      <c r="P42" s="221"/>
      <c r="Q42" s="220">
        <v>0</v>
      </c>
      <c r="R42" s="220">
        <f t="shared" si="25"/>
        <v>0</v>
      </c>
      <c r="S42" s="220" t="e">
        <f t="shared" si="26"/>
        <v>#DIV/0!</v>
      </c>
    </row>
    <row r="43" spans="1:19" ht="25.5">
      <c r="A43" s="211" t="s">
        <v>21</v>
      </c>
      <c r="B43" s="212" t="s">
        <v>72</v>
      </c>
      <c r="C43" s="213">
        <f>SUM(C44:C48)</f>
        <v>0</v>
      </c>
      <c r="D43" s="213">
        <f t="shared" ref="D43:N43" si="27">SUM(D44:D48)</f>
        <v>0</v>
      </c>
      <c r="E43" s="213"/>
      <c r="F43" s="213">
        <f t="shared" si="27"/>
        <v>0</v>
      </c>
      <c r="G43" s="213">
        <f t="shared" si="27"/>
        <v>0</v>
      </c>
      <c r="H43" s="213">
        <f t="shared" si="27"/>
        <v>0</v>
      </c>
      <c r="I43" s="213">
        <f t="shared" si="27"/>
        <v>0</v>
      </c>
      <c r="J43" s="213">
        <f t="shared" ref="J43" si="28">SUM(J44:J48)</f>
        <v>0</v>
      </c>
      <c r="K43" s="213">
        <f t="shared" si="27"/>
        <v>0</v>
      </c>
      <c r="L43" s="213">
        <f t="shared" si="27"/>
        <v>0</v>
      </c>
      <c r="M43" s="213">
        <f t="shared" si="27"/>
        <v>0</v>
      </c>
      <c r="N43" s="213">
        <f t="shared" si="27"/>
        <v>0</v>
      </c>
      <c r="O43" s="213">
        <f t="shared" ref="O43:P43" si="29">SUM(O44:O48)</f>
        <v>0</v>
      </c>
      <c r="P43" s="213">
        <f t="shared" si="29"/>
        <v>0</v>
      </c>
      <c r="Q43" s="213">
        <f>SUM(Q44:Q48)</f>
        <v>0</v>
      </c>
      <c r="R43" s="213">
        <f>SUM(R44:R48)</f>
        <v>0</v>
      </c>
      <c r="S43" s="210" t="e">
        <f t="shared" si="26"/>
        <v>#DIV/0!</v>
      </c>
    </row>
    <row r="44" spans="1:19">
      <c r="A44" s="215">
        <v>311</v>
      </c>
      <c r="B44" s="204" t="s">
        <v>209</v>
      </c>
      <c r="C44" s="216">
        <f>'E4-Plan rash. -izdat. po izvor.'!C191</f>
        <v>0</v>
      </c>
      <c r="D44" s="216">
        <f>'E4-Plan rash. -izdat. po izvor.'!D191</f>
        <v>0</v>
      </c>
      <c r="E44" s="216"/>
      <c r="F44" s="216">
        <f>'E4-Plan rash. -izdat. po izvor.'!F191</f>
        <v>0</v>
      </c>
      <c r="G44" s="216">
        <f>'E4-Plan rash. -izdat. po izvor.'!G191</f>
        <v>0</v>
      </c>
      <c r="H44" s="216">
        <f>'E4-Plan rash. -izdat. po izvor.'!H191</f>
        <v>0</v>
      </c>
      <c r="I44" s="216">
        <f>'E4-Plan rash. -izdat. po izvor.'!I191</f>
        <v>0</v>
      </c>
      <c r="J44" s="216">
        <f>'E4-Plan rash. -izdat. po izvor.'!J191</f>
        <v>0</v>
      </c>
      <c r="K44" s="216">
        <f>'E4-Plan rash. -izdat. po izvor.'!K191</f>
        <v>0</v>
      </c>
      <c r="L44" s="216">
        <f>'E4-Plan rash. -izdat. po izvor.'!L191</f>
        <v>0</v>
      </c>
      <c r="M44" s="216">
        <f>'E4-Plan rash. -izdat. po izvor.'!M191</f>
        <v>0</v>
      </c>
      <c r="N44" s="216">
        <f>'E4-Plan rash. -izdat. po izvor.'!N191</f>
        <v>0</v>
      </c>
      <c r="O44" s="216">
        <f>'E4-Plan rash. -izdat. po izvor.'!O191</f>
        <v>0</v>
      </c>
      <c r="P44" s="216">
        <f>'E4-Plan rash. -izdat. po izvor.'!P190</f>
        <v>0</v>
      </c>
      <c r="Q44" s="216">
        <v>0</v>
      </c>
      <c r="R44" s="216">
        <f>C44-Q44</f>
        <v>0</v>
      </c>
      <c r="S44" s="210" t="e">
        <f t="shared" si="26"/>
        <v>#DIV/0!</v>
      </c>
    </row>
    <row r="45" spans="1:19">
      <c r="A45" s="215">
        <v>312</v>
      </c>
      <c r="B45" s="204" t="s">
        <v>24</v>
      </c>
      <c r="C45" s="216">
        <f>'E4-Plan rash. -izdat. po izvor.'!C193</f>
        <v>0</v>
      </c>
      <c r="D45" s="216">
        <f>'E4-Plan rash. -izdat. po izvor.'!D193</f>
        <v>0</v>
      </c>
      <c r="E45" s="216"/>
      <c r="F45" s="216">
        <f>'E4-Plan rash. -izdat. po izvor.'!F193</f>
        <v>0</v>
      </c>
      <c r="G45" s="216">
        <f>'E4-Plan rash. -izdat. po izvor.'!G193</f>
        <v>0</v>
      </c>
      <c r="H45" s="216">
        <f>'E4-Plan rash. -izdat. po izvor.'!H193</f>
        <v>0</v>
      </c>
      <c r="I45" s="216">
        <f>'E4-Plan rash. -izdat. po izvor.'!I193</f>
        <v>0</v>
      </c>
      <c r="J45" s="216">
        <f>'E4-Plan rash. -izdat. po izvor.'!J193</f>
        <v>0</v>
      </c>
      <c r="K45" s="216">
        <f>'E4-Plan rash. -izdat. po izvor.'!K193</f>
        <v>0</v>
      </c>
      <c r="L45" s="216">
        <f>'E4-Plan rash. -izdat. po izvor.'!L193</f>
        <v>0</v>
      </c>
      <c r="M45" s="216">
        <f>'E4-Plan rash. -izdat. po izvor.'!M193</f>
        <v>0</v>
      </c>
      <c r="N45" s="216">
        <f>'E4-Plan rash. -izdat. po izvor.'!N193</f>
        <v>0</v>
      </c>
      <c r="O45" s="216">
        <f>'E4-Plan rash. -izdat. po izvor.'!O193</f>
        <v>0</v>
      </c>
      <c r="P45" s="216">
        <f>'E4-Plan rash. -izdat. po izvor.'!P39</f>
        <v>0</v>
      </c>
      <c r="Q45" s="216">
        <v>0</v>
      </c>
      <c r="R45" s="216">
        <f>C45-Q45</f>
        <v>0</v>
      </c>
      <c r="S45" s="210" t="e">
        <f t="shared" si="26"/>
        <v>#DIV/0!</v>
      </c>
    </row>
    <row r="46" spans="1:19">
      <c r="A46" s="215">
        <v>313</v>
      </c>
      <c r="B46" s="204" t="s">
        <v>216</v>
      </c>
      <c r="C46" s="216">
        <f>'E4-Plan rash. -izdat. po izvor.'!C197</f>
        <v>0</v>
      </c>
      <c r="D46" s="216">
        <f>'E4-Plan rash. -izdat. po izvor.'!D197</f>
        <v>0</v>
      </c>
      <c r="E46" s="216"/>
      <c r="F46" s="216">
        <f>'E4-Plan rash. -izdat. po izvor.'!F197</f>
        <v>0</v>
      </c>
      <c r="G46" s="216">
        <f>'E4-Plan rash. -izdat. po izvor.'!G197</f>
        <v>0</v>
      </c>
      <c r="H46" s="216">
        <f>'E4-Plan rash. -izdat. po izvor.'!H197</f>
        <v>0</v>
      </c>
      <c r="I46" s="216">
        <f>'E4-Plan rash. -izdat. po izvor.'!I197</f>
        <v>0</v>
      </c>
      <c r="J46" s="216">
        <f>'E4-Plan rash. -izdat. po izvor.'!J197</f>
        <v>0</v>
      </c>
      <c r="K46" s="216">
        <f>'E4-Plan rash. -izdat. po izvor.'!K197</f>
        <v>0</v>
      </c>
      <c r="L46" s="216">
        <f>'E4-Plan rash. -izdat. po izvor.'!L197</f>
        <v>0</v>
      </c>
      <c r="M46" s="216">
        <f>'E4-Plan rash. -izdat. po izvor.'!M197</f>
        <v>0</v>
      </c>
      <c r="N46" s="216">
        <f>'E4-Plan rash. -izdat. po izvor.'!N197</f>
        <v>0</v>
      </c>
      <c r="O46" s="216">
        <f>'E4-Plan rash. -izdat. po izvor.'!O197</f>
        <v>0</v>
      </c>
      <c r="P46" s="216">
        <f>'E4-Plan rash. -izdat. po izvor.'!P40</f>
        <v>0</v>
      </c>
      <c r="Q46" s="216">
        <v>0</v>
      </c>
      <c r="R46" s="216">
        <f>C46-Q46</f>
        <v>0</v>
      </c>
      <c r="S46" s="210" t="e">
        <f t="shared" si="26"/>
        <v>#DIV/0!</v>
      </c>
    </row>
    <row r="47" spans="1:19" ht="25.5">
      <c r="A47" s="215">
        <v>321</v>
      </c>
      <c r="B47" s="204" t="s">
        <v>222</v>
      </c>
      <c r="C47" s="216">
        <f>'E4-Plan rash. -izdat. po izvor.'!C202</f>
        <v>0</v>
      </c>
      <c r="D47" s="216">
        <f>'E4-Plan rash. -izdat. po izvor.'!D202</f>
        <v>0</v>
      </c>
      <c r="E47" s="216"/>
      <c r="F47" s="216">
        <f>'E4-Plan rash. -izdat. po izvor.'!F202</f>
        <v>0</v>
      </c>
      <c r="G47" s="216">
        <f>'E4-Plan rash. -izdat. po izvor.'!G202</f>
        <v>0</v>
      </c>
      <c r="H47" s="216">
        <f>'E4-Plan rash. -izdat. po izvor.'!H202</f>
        <v>0</v>
      </c>
      <c r="I47" s="216">
        <f>'E4-Plan rash. -izdat. po izvor.'!I202</f>
        <v>0</v>
      </c>
      <c r="J47" s="216">
        <f>'E4-Plan rash. -izdat. po izvor.'!J202</f>
        <v>0</v>
      </c>
      <c r="K47" s="216">
        <f>'E4-Plan rash. -izdat. po izvor.'!K202</f>
        <v>0</v>
      </c>
      <c r="L47" s="216">
        <f>'E4-Plan rash. -izdat. po izvor.'!L202</f>
        <v>0</v>
      </c>
      <c r="M47" s="216">
        <f>'E4-Plan rash. -izdat. po izvor.'!M202</f>
        <v>0</v>
      </c>
      <c r="N47" s="216">
        <f>'E4-Plan rash. -izdat. po izvor.'!N202</f>
        <v>0</v>
      </c>
      <c r="O47" s="216">
        <f>'E4-Plan rash. -izdat. po izvor.'!O202</f>
        <v>0</v>
      </c>
      <c r="P47" s="216">
        <f>'E4-Plan rash. -izdat. po izvor.'!P41</f>
        <v>0</v>
      </c>
      <c r="Q47" s="216">
        <v>0</v>
      </c>
      <c r="R47" s="216">
        <f>C47-Q47</f>
        <v>0</v>
      </c>
      <c r="S47" s="210" t="e">
        <f t="shared" si="26"/>
        <v>#DIV/0!</v>
      </c>
    </row>
    <row r="48" spans="1:19">
      <c r="A48" s="215">
        <v>322</v>
      </c>
      <c r="B48" s="204" t="s">
        <v>229</v>
      </c>
      <c r="C48" s="216">
        <f>'E4-Plan rash. -izdat. po izvor.'!C204</f>
        <v>0</v>
      </c>
      <c r="D48" s="216">
        <f>'E4-Plan rash. -izdat. po izvor.'!D204</f>
        <v>0</v>
      </c>
      <c r="E48" s="216"/>
      <c r="F48" s="216">
        <f>'E4-Plan rash. -izdat. po izvor.'!F204</f>
        <v>0</v>
      </c>
      <c r="G48" s="216">
        <f>'E4-Plan rash. -izdat. po izvor.'!G204</f>
        <v>0</v>
      </c>
      <c r="H48" s="216">
        <f>'E4-Plan rash. -izdat. po izvor.'!H204</f>
        <v>0</v>
      </c>
      <c r="I48" s="216">
        <f>'E4-Plan rash. -izdat. po izvor.'!I204</f>
        <v>0</v>
      </c>
      <c r="J48" s="216">
        <f>'E4-Plan rash. -izdat. po izvor.'!J204</f>
        <v>0</v>
      </c>
      <c r="K48" s="216">
        <f>'E4-Plan rash. -izdat. po izvor.'!K204</f>
        <v>0</v>
      </c>
      <c r="L48" s="216">
        <f>'E4-Plan rash. -izdat. po izvor.'!L204</f>
        <v>0</v>
      </c>
      <c r="M48" s="216">
        <f>'E4-Plan rash. -izdat. po izvor.'!M204</f>
        <v>0</v>
      </c>
      <c r="N48" s="216">
        <f>'E4-Plan rash. -izdat. po izvor.'!N204</f>
        <v>0</v>
      </c>
      <c r="O48" s="216">
        <f>'E4-Plan rash. -izdat. po izvor.'!O204</f>
        <v>0</v>
      </c>
      <c r="P48" s="216">
        <f>'E4-Plan rash. -izdat. po izvor.'!P42</f>
        <v>0</v>
      </c>
      <c r="Q48" s="216">
        <v>0</v>
      </c>
      <c r="R48" s="216">
        <f>C48-Q48</f>
        <v>0</v>
      </c>
      <c r="S48" s="210" t="e">
        <f t="shared" si="26"/>
        <v>#DIV/0!</v>
      </c>
    </row>
    <row r="49" spans="1:19" ht="38.25">
      <c r="A49" s="206" t="s">
        <v>19</v>
      </c>
      <c r="B49" s="207" t="s">
        <v>73</v>
      </c>
      <c r="C49" s="223">
        <f>C50+C59</f>
        <v>2384760</v>
      </c>
      <c r="D49" s="223">
        <f>D50+D59</f>
        <v>0</v>
      </c>
      <c r="E49" s="223"/>
      <c r="F49" s="223">
        <f>F50+F59</f>
        <v>2074760</v>
      </c>
      <c r="G49" s="223">
        <f>G50++G59</f>
        <v>0</v>
      </c>
      <c r="H49" s="223">
        <f t="shared" ref="H49:R49" si="30">H50++H59</f>
        <v>0</v>
      </c>
      <c r="I49" s="223">
        <f t="shared" si="30"/>
        <v>195000</v>
      </c>
      <c r="J49" s="223">
        <f t="shared" si="30"/>
        <v>0</v>
      </c>
      <c r="K49" s="223">
        <f t="shared" si="30"/>
        <v>0</v>
      </c>
      <c r="L49" s="223">
        <f t="shared" si="30"/>
        <v>0</v>
      </c>
      <c r="M49" s="223">
        <f t="shared" si="30"/>
        <v>0</v>
      </c>
      <c r="N49" s="223">
        <f t="shared" si="30"/>
        <v>115000</v>
      </c>
      <c r="O49" s="223">
        <f t="shared" si="30"/>
        <v>0</v>
      </c>
      <c r="P49" s="223">
        <f t="shared" si="30"/>
        <v>0</v>
      </c>
      <c r="Q49" s="223">
        <f t="shared" si="30"/>
        <v>3801914</v>
      </c>
      <c r="R49" s="223">
        <f t="shared" si="30"/>
        <v>-1417154</v>
      </c>
      <c r="S49" s="210">
        <f t="shared" si="26"/>
        <v>62.725248388048755</v>
      </c>
    </row>
    <row r="50" spans="1:19" ht="25.5">
      <c r="A50" s="211" t="s">
        <v>74</v>
      </c>
      <c r="B50" s="212" t="s">
        <v>87</v>
      </c>
      <c r="C50" s="213">
        <f>SUM(C51:C58)</f>
        <v>1364760</v>
      </c>
      <c r="D50" s="213">
        <f t="shared" ref="D50:N50" si="31">SUM(D51:D58)</f>
        <v>0</v>
      </c>
      <c r="E50" s="213"/>
      <c r="F50" s="213">
        <f t="shared" si="31"/>
        <v>1054760</v>
      </c>
      <c r="G50" s="213">
        <f t="shared" si="31"/>
        <v>0</v>
      </c>
      <c r="H50" s="213">
        <f t="shared" si="31"/>
        <v>0</v>
      </c>
      <c r="I50" s="213">
        <f t="shared" si="31"/>
        <v>195000</v>
      </c>
      <c r="J50" s="213">
        <f t="shared" ref="J50" si="32">SUM(J51:J58)</f>
        <v>0</v>
      </c>
      <c r="K50" s="213">
        <f t="shared" si="31"/>
        <v>0</v>
      </c>
      <c r="L50" s="213">
        <f t="shared" si="31"/>
        <v>0</v>
      </c>
      <c r="M50" s="213">
        <f t="shared" si="31"/>
        <v>0</v>
      </c>
      <c r="N50" s="213">
        <f t="shared" si="31"/>
        <v>115000</v>
      </c>
      <c r="O50" s="213">
        <f t="shared" ref="O50:P50" si="33">SUM(O51:O58)</f>
        <v>0</v>
      </c>
      <c r="P50" s="213">
        <f t="shared" si="33"/>
        <v>0</v>
      </c>
      <c r="Q50" s="213">
        <f>SUM(Q51:Q58)</f>
        <v>2861914</v>
      </c>
      <c r="R50" s="213">
        <f>SUM(R51:R58)</f>
        <v>-1497154</v>
      </c>
      <c r="S50" s="210">
        <f t="shared" si="26"/>
        <v>47.686967532916782</v>
      </c>
    </row>
    <row r="51" spans="1:19" ht="25.5">
      <c r="A51" s="215">
        <v>322</v>
      </c>
      <c r="B51" s="204" t="s">
        <v>386</v>
      </c>
      <c r="C51" s="216">
        <f>'E4-Plan rash. -izdat. po izvor.'!C210</f>
        <v>365000</v>
      </c>
      <c r="D51" s="216">
        <f>'E4-Plan rash. -izdat. po izvor.'!D210</f>
        <v>0</v>
      </c>
      <c r="E51" s="216"/>
      <c r="F51" s="216">
        <f>'E4-Plan rash. -izdat. po izvor.'!F210</f>
        <v>325000</v>
      </c>
      <c r="G51" s="216">
        <f>'E4-Plan rash. -izdat. po izvor.'!G210</f>
        <v>0</v>
      </c>
      <c r="H51" s="216">
        <f>'E4-Plan rash. -izdat. po izvor.'!H210</f>
        <v>0</v>
      </c>
      <c r="I51" s="216">
        <f>'E4-Plan rash. -izdat. po izvor.'!I210</f>
        <v>40000</v>
      </c>
      <c r="J51" s="216">
        <f>'E4-Plan rash. -izdat. po izvor.'!J210</f>
        <v>0</v>
      </c>
      <c r="K51" s="216">
        <f>'E4-Plan rash. -izdat. po izvor.'!K210</f>
        <v>0</v>
      </c>
      <c r="L51" s="216">
        <f>'E4-Plan rash. -izdat. po izvor.'!L210</f>
        <v>0</v>
      </c>
      <c r="M51" s="216">
        <f>'E4-Plan rash. -izdat. po izvor.'!M210</f>
        <v>0</v>
      </c>
      <c r="N51" s="216">
        <f>'E4-Plan rash. -izdat. po izvor.'!N210</f>
        <v>0</v>
      </c>
      <c r="O51" s="216">
        <f>'E4-Plan rash. -izdat. po izvor.'!O210</f>
        <v>0</v>
      </c>
      <c r="P51" s="216">
        <f>'E4-Plan rash. -izdat. po izvor.'!P45</f>
        <v>0</v>
      </c>
      <c r="Q51" s="216">
        <v>501035</v>
      </c>
      <c r="R51" s="216">
        <f t="shared" ref="R51:R58" si="34">C51-Q51</f>
        <v>-136035</v>
      </c>
      <c r="S51" s="210">
        <f t="shared" si="26"/>
        <v>72.849202151546294</v>
      </c>
    </row>
    <row r="52" spans="1:19" ht="25.5">
      <c r="A52" s="215">
        <v>323</v>
      </c>
      <c r="B52" s="204" t="s">
        <v>387</v>
      </c>
      <c r="C52" s="216">
        <f>'E4-Plan rash. -izdat. po izvor.'!C213</f>
        <v>902760</v>
      </c>
      <c r="D52" s="216">
        <f>'E4-Plan rash. -izdat. po izvor.'!D213</f>
        <v>0</v>
      </c>
      <c r="E52" s="216"/>
      <c r="F52" s="216">
        <f>'E4-Plan rash. -izdat. po izvor.'!F213</f>
        <v>657760</v>
      </c>
      <c r="G52" s="216">
        <f>'E4-Plan rash. -izdat. po izvor.'!G213</f>
        <v>0</v>
      </c>
      <c r="H52" s="216">
        <f>'E4-Plan rash. -izdat. po izvor.'!H213</f>
        <v>0</v>
      </c>
      <c r="I52" s="216">
        <f>'E4-Plan rash. -izdat. po izvor.'!I213</f>
        <v>130000</v>
      </c>
      <c r="J52" s="216">
        <f>'E4-Plan rash. -izdat. po izvor.'!J213</f>
        <v>0</v>
      </c>
      <c r="K52" s="216">
        <f>'E4-Plan rash. -izdat. po izvor.'!K213</f>
        <v>0</v>
      </c>
      <c r="L52" s="216">
        <f>'E4-Plan rash. -izdat. po izvor.'!L213</f>
        <v>0</v>
      </c>
      <c r="M52" s="216">
        <f>'E4-Plan rash. -izdat. po izvor.'!M213</f>
        <v>0</v>
      </c>
      <c r="N52" s="216">
        <f>'E4-Plan rash. -izdat. po izvor.'!N213</f>
        <v>115000</v>
      </c>
      <c r="O52" s="216">
        <f>'E4-Plan rash. -izdat. po izvor.'!O213</f>
        <v>0</v>
      </c>
      <c r="P52" s="216">
        <f>'E4-Plan rash. -izdat. po izvor.'!P47</f>
        <v>0</v>
      </c>
      <c r="Q52" s="216">
        <v>1122577</v>
      </c>
      <c r="R52" s="216">
        <f t="shared" si="34"/>
        <v>-219817</v>
      </c>
      <c r="S52" s="210">
        <f t="shared" si="26"/>
        <v>80.418536991226432</v>
      </c>
    </row>
    <row r="53" spans="1:19">
      <c r="A53" s="215">
        <v>412</v>
      </c>
      <c r="B53" s="204" t="s">
        <v>400</v>
      </c>
      <c r="C53" s="216">
        <f>'E4-Plan rash. -izdat. po izvor.'!C216</f>
        <v>0</v>
      </c>
      <c r="D53" s="216">
        <f>'E4-Plan rash. -izdat. po izvor.'!D216</f>
        <v>0</v>
      </c>
      <c r="E53" s="216"/>
      <c r="F53" s="216">
        <f>'E4-Plan rash. -izdat. po izvor.'!F216</f>
        <v>0</v>
      </c>
      <c r="G53" s="216">
        <f>'E4-Plan rash. -izdat. po izvor.'!G216</f>
        <v>0</v>
      </c>
      <c r="H53" s="216">
        <f>'E4-Plan rash. -izdat. po izvor.'!H216</f>
        <v>0</v>
      </c>
      <c r="I53" s="216">
        <f>'E4-Plan rash. -izdat. po izvor.'!I216</f>
        <v>0</v>
      </c>
      <c r="J53" s="216">
        <f>'E4-Plan rash. -izdat. po izvor.'!J216</f>
        <v>0</v>
      </c>
      <c r="K53" s="216">
        <f>'E4-Plan rash. -izdat. po izvor.'!K216</f>
        <v>0</v>
      </c>
      <c r="L53" s="216">
        <f>'E4-Plan rash. -izdat. po izvor.'!L216</f>
        <v>0</v>
      </c>
      <c r="M53" s="216">
        <f>'E4-Plan rash. -izdat. po izvor.'!M216</f>
        <v>0</v>
      </c>
      <c r="N53" s="216">
        <f>'E4-Plan rash. -izdat. po izvor.'!N216</f>
        <v>0</v>
      </c>
      <c r="O53" s="216">
        <f>'E4-Plan rash. -izdat. po izvor.'!O216</f>
        <v>0</v>
      </c>
      <c r="P53" s="216">
        <f>'E4-Plan rash. -izdat. po izvor.'!P48</f>
        <v>0</v>
      </c>
      <c r="Q53" s="216">
        <v>4532</v>
      </c>
      <c r="R53" s="216">
        <f t="shared" si="34"/>
        <v>-4532</v>
      </c>
      <c r="S53" s="210">
        <f t="shared" si="26"/>
        <v>0</v>
      </c>
    </row>
    <row r="54" spans="1:19">
      <c r="A54" s="215">
        <v>422</v>
      </c>
      <c r="B54" s="204" t="s">
        <v>315</v>
      </c>
      <c r="C54" s="216">
        <f>'E4-Plan rash. -izdat. po izvor.'!C223</f>
        <v>97000</v>
      </c>
      <c r="D54" s="216">
        <f>'E4-Plan rash. -izdat. po izvor.'!D223</f>
        <v>0</v>
      </c>
      <c r="E54" s="216"/>
      <c r="F54" s="216">
        <f>'E4-Plan rash. -izdat. po izvor.'!F223</f>
        <v>72000</v>
      </c>
      <c r="G54" s="216">
        <f>'E4-Plan rash. -izdat. po izvor.'!G223</f>
        <v>0</v>
      </c>
      <c r="H54" s="216">
        <f>'E4-Plan rash. -izdat. po izvor.'!H223</f>
        <v>0</v>
      </c>
      <c r="I54" s="216">
        <f>'E4-Plan rash. -izdat. po izvor.'!I223</f>
        <v>25000</v>
      </c>
      <c r="J54" s="216">
        <f>'E4-Plan rash. -izdat. po izvor.'!J223</f>
        <v>0</v>
      </c>
      <c r="K54" s="216">
        <f>'E4-Plan rash. -izdat. po izvor.'!K223</f>
        <v>0</v>
      </c>
      <c r="L54" s="216">
        <f>'E4-Plan rash. -izdat. po izvor.'!L223</f>
        <v>0</v>
      </c>
      <c r="M54" s="217">
        <f>'E4-Plan rash. -izdat. po izvor.'!M223</f>
        <v>0</v>
      </c>
      <c r="N54" s="216">
        <f>'E4-Plan rash. -izdat. po izvor.'!N223</f>
        <v>0</v>
      </c>
      <c r="O54" s="216">
        <f>'E4-Plan rash. -izdat. po izvor.'!O223</f>
        <v>0</v>
      </c>
      <c r="P54" s="216">
        <f>'E4-Plan rash. -izdat. po izvor.'!P49</f>
        <v>0</v>
      </c>
      <c r="Q54" s="216">
        <v>1233770</v>
      </c>
      <c r="R54" s="216">
        <f t="shared" si="34"/>
        <v>-1136770</v>
      </c>
      <c r="S54" s="210">
        <f t="shared" si="26"/>
        <v>7.8620812631203547</v>
      </c>
    </row>
    <row r="55" spans="1:19">
      <c r="A55" s="215">
        <v>423</v>
      </c>
      <c r="B55" s="204" t="s">
        <v>83</v>
      </c>
      <c r="C55" s="216">
        <f>'E4-Plan rash. -izdat. po izvor.'!C225</f>
        <v>0</v>
      </c>
      <c r="D55" s="216">
        <f>'E4-Plan rash. -izdat. po izvor.'!D225</f>
        <v>0</v>
      </c>
      <c r="E55" s="216"/>
      <c r="F55" s="216">
        <f>'E4-Plan rash. -izdat. po izvor.'!F225</f>
        <v>0</v>
      </c>
      <c r="G55" s="216">
        <f>'E4-Plan rash. -izdat. po izvor.'!G225</f>
        <v>0</v>
      </c>
      <c r="H55" s="216">
        <f>'E4-Plan rash. -izdat. po izvor.'!H225</f>
        <v>0</v>
      </c>
      <c r="I55" s="216">
        <f>'E4-Plan rash. -izdat. po izvor.'!I225</f>
        <v>0</v>
      </c>
      <c r="J55" s="216">
        <f>'E4-Plan rash. -izdat. po izvor.'!J225</f>
        <v>0</v>
      </c>
      <c r="K55" s="216">
        <f>'E4-Plan rash. -izdat. po izvor.'!K225</f>
        <v>0</v>
      </c>
      <c r="L55" s="216">
        <f>'E4-Plan rash. -izdat. po izvor.'!L225</f>
        <v>0</v>
      </c>
      <c r="M55" s="216">
        <f>'E4-Plan rash. -izdat. po izvor.'!M225</f>
        <v>0</v>
      </c>
      <c r="N55" s="216">
        <f>'E4-Plan rash. -izdat. po izvor.'!N225</f>
        <v>0</v>
      </c>
      <c r="O55" s="216">
        <f>'E4-Plan rash. -izdat. po izvor.'!O225</f>
        <v>0</v>
      </c>
      <c r="P55" s="216">
        <f>'E4-Plan rash. -izdat. po izvor.'!P51</f>
        <v>0</v>
      </c>
      <c r="Q55" s="216">
        <v>0</v>
      </c>
      <c r="R55" s="216">
        <f t="shared" si="34"/>
        <v>0</v>
      </c>
      <c r="S55" s="210" t="e">
        <f t="shared" si="26"/>
        <v>#DIV/0!</v>
      </c>
    </row>
    <row r="56" spans="1:19" ht="25.5">
      <c r="A56" s="215">
        <v>426</v>
      </c>
      <c r="B56" s="204" t="s">
        <v>338</v>
      </c>
      <c r="C56" s="216">
        <f>'E4-Plan rash. -izdat. po izvor.'!C228</f>
        <v>0</v>
      </c>
      <c r="D56" s="216">
        <f>'E4-Plan rash. -izdat. po izvor.'!D228</f>
        <v>0</v>
      </c>
      <c r="E56" s="216"/>
      <c r="F56" s="216">
        <f>'E4-Plan rash. -izdat. po izvor.'!F228</f>
        <v>0</v>
      </c>
      <c r="G56" s="216">
        <f>'E4-Plan rash. -izdat. po izvor.'!G228</f>
        <v>0</v>
      </c>
      <c r="H56" s="216">
        <f>'E4-Plan rash. -izdat. po izvor.'!H228</f>
        <v>0</v>
      </c>
      <c r="I56" s="216">
        <f>'E4-Plan rash. -izdat. po izvor.'!I228</f>
        <v>0</v>
      </c>
      <c r="J56" s="216">
        <f>'E4-Plan rash. -izdat. po izvor.'!J228</f>
        <v>0</v>
      </c>
      <c r="K56" s="216">
        <f>'E4-Plan rash. -izdat. po izvor.'!K228</f>
        <v>0</v>
      </c>
      <c r="L56" s="216">
        <f>'E4-Plan rash. -izdat. po izvor.'!L228</f>
        <v>0</v>
      </c>
      <c r="M56" s="216">
        <f>'E4-Plan rash. -izdat. po izvor.'!M228</f>
        <v>0</v>
      </c>
      <c r="N56" s="216">
        <f>'E4-Plan rash. -izdat. po izvor.'!N228</f>
        <v>0</v>
      </c>
      <c r="O56" s="216">
        <f>'E4-Plan rash. -izdat. po izvor.'!O228</f>
        <v>0</v>
      </c>
      <c r="P56" s="216">
        <f>'E4-Plan rash. -izdat. po izvor.'!P52</f>
        <v>0</v>
      </c>
      <c r="Q56" s="216">
        <v>0</v>
      </c>
      <c r="R56" s="216">
        <f t="shared" si="34"/>
        <v>0</v>
      </c>
      <c r="S56" s="210" t="e">
        <f t="shared" si="26"/>
        <v>#DIV/0!</v>
      </c>
    </row>
    <row r="57" spans="1:19" ht="25.5">
      <c r="A57" s="215">
        <v>451</v>
      </c>
      <c r="B57" s="204" t="s">
        <v>399</v>
      </c>
      <c r="C57" s="216">
        <f>'E4-Plan rash. -izdat. po izvor.'!C231</f>
        <v>0</v>
      </c>
      <c r="D57" s="216">
        <f>'E4-Plan rash. -izdat. po izvor.'!D231</f>
        <v>0</v>
      </c>
      <c r="E57" s="216"/>
      <c r="F57" s="216">
        <f>'E4-Plan rash. -izdat. po izvor.'!F231</f>
        <v>0</v>
      </c>
      <c r="G57" s="216">
        <f>'E4-Plan rash. -izdat. po izvor.'!G231</f>
        <v>0</v>
      </c>
      <c r="H57" s="216">
        <f>'E4-Plan rash. -izdat. po izvor.'!H231</f>
        <v>0</v>
      </c>
      <c r="I57" s="216">
        <f>'E4-Plan rash. -izdat. po izvor.'!I231</f>
        <v>0</v>
      </c>
      <c r="J57" s="216">
        <f>'E4-Plan rash. -izdat. po izvor.'!J231</f>
        <v>0</v>
      </c>
      <c r="K57" s="216">
        <f>'E4-Plan rash. -izdat. po izvor.'!K231</f>
        <v>0</v>
      </c>
      <c r="L57" s="216">
        <f>'E4-Plan rash. -izdat. po izvor.'!L231</f>
        <v>0</v>
      </c>
      <c r="M57" s="216">
        <f>'E4-Plan rash. -izdat. po izvor.'!M231</f>
        <v>0</v>
      </c>
      <c r="N57" s="216">
        <f>'E4-Plan rash. -izdat. po izvor.'!N231</f>
        <v>0</v>
      </c>
      <c r="O57" s="216">
        <f>'E4-Plan rash. -izdat. po izvor.'!O231</f>
        <v>0</v>
      </c>
      <c r="P57" s="216">
        <f>'E4-Plan rash. -izdat. po izvor.'!P52</f>
        <v>0</v>
      </c>
      <c r="Q57" s="216">
        <v>0</v>
      </c>
      <c r="R57" s="216">
        <f t="shared" ref="R57" si="35">C57-Q57</f>
        <v>0</v>
      </c>
      <c r="S57" s="210" t="e">
        <f t="shared" ref="S57" si="36">C57*100/Q57</f>
        <v>#DIV/0!</v>
      </c>
    </row>
    <row r="58" spans="1:19" ht="25.5">
      <c r="A58" s="215">
        <v>453</v>
      </c>
      <c r="B58" s="204" t="s">
        <v>393</v>
      </c>
      <c r="C58" s="216">
        <f>'E4-Plan rash. -izdat. po izvor.'!C232</f>
        <v>0</v>
      </c>
      <c r="D58" s="216">
        <f>'E4-Plan rash. -izdat. po izvor.'!D232</f>
        <v>0</v>
      </c>
      <c r="E58" s="216"/>
      <c r="F58" s="216">
        <f>'E4-Plan rash. -izdat. po izvor.'!F232</f>
        <v>0</v>
      </c>
      <c r="G58" s="216">
        <f>'E4-Plan rash. -izdat. po izvor.'!G232</f>
        <v>0</v>
      </c>
      <c r="H58" s="216">
        <f>'E4-Plan rash. -izdat. po izvor.'!H232</f>
        <v>0</v>
      </c>
      <c r="I58" s="216">
        <f>'E4-Plan rash. -izdat. po izvor.'!I232</f>
        <v>0</v>
      </c>
      <c r="J58" s="216">
        <f>'E4-Plan rash. -izdat. po izvor.'!J232</f>
        <v>0</v>
      </c>
      <c r="K58" s="216">
        <f>'E4-Plan rash. -izdat. po izvor.'!K232</f>
        <v>0</v>
      </c>
      <c r="L58" s="216">
        <f>'E4-Plan rash. -izdat. po izvor.'!L232</f>
        <v>0</v>
      </c>
      <c r="M58" s="216">
        <f>'E4-Plan rash. -izdat. po izvor.'!M232</f>
        <v>0</v>
      </c>
      <c r="N58" s="216">
        <f>'E4-Plan rash. -izdat. po izvor.'!N232</f>
        <v>0</v>
      </c>
      <c r="O58" s="216">
        <f>'E4-Plan rash. -izdat. po izvor.'!O232</f>
        <v>0</v>
      </c>
      <c r="P58" s="216">
        <f>'E4-Plan rash. -izdat. po izvor.'!P53</f>
        <v>0</v>
      </c>
      <c r="Q58" s="216">
        <v>0</v>
      </c>
      <c r="R58" s="216">
        <f t="shared" si="34"/>
        <v>0</v>
      </c>
      <c r="S58" s="210" t="e">
        <f t="shared" si="26"/>
        <v>#DIV/0!</v>
      </c>
    </row>
    <row r="59" spans="1:19" s="190" customFormat="1">
      <c r="A59" s="211" t="s">
        <v>74</v>
      </c>
      <c r="B59" s="212" t="s">
        <v>88</v>
      </c>
      <c r="C59" s="213">
        <f>C60</f>
        <v>1020000</v>
      </c>
      <c r="D59" s="213">
        <f t="shared" ref="D59:P59" si="37">D60</f>
        <v>0</v>
      </c>
      <c r="E59" s="213"/>
      <c r="F59" s="213">
        <f t="shared" si="37"/>
        <v>1020000</v>
      </c>
      <c r="G59" s="213">
        <f t="shared" si="37"/>
        <v>0</v>
      </c>
      <c r="H59" s="213">
        <f t="shared" si="37"/>
        <v>0</v>
      </c>
      <c r="I59" s="213">
        <f t="shared" si="37"/>
        <v>0</v>
      </c>
      <c r="J59" s="213">
        <f t="shared" si="37"/>
        <v>0</v>
      </c>
      <c r="K59" s="213">
        <f t="shared" si="37"/>
        <v>0</v>
      </c>
      <c r="L59" s="214">
        <f t="shared" si="37"/>
        <v>0</v>
      </c>
      <c r="M59" s="214">
        <f t="shared" si="37"/>
        <v>0</v>
      </c>
      <c r="N59" s="214">
        <f t="shared" si="37"/>
        <v>0</v>
      </c>
      <c r="O59" s="213">
        <f t="shared" si="37"/>
        <v>0</v>
      </c>
      <c r="P59" s="213">
        <f t="shared" si="37"/>
        <v>0</v>
      </c>
      <c r="Q59" s="213">
        <f>SUM(Q60:Q60)</f>
        <v>940000</v>
      </c>
      <c r="R59" s="213">
        <f>SUM(R60:R60)</f>
        <v>80000</v>
      </c>
      <c r="S59" s="210">
        <f t="shared" si="26"/>
        <v>108.51063829787235</v>
      </c>
    </row>
    <row r="60" spans="1:19" ht="26.25" thickBot="1">
      <c r="A60" s="224">
        <v>423</v>
      </c>
      <c r="B60" s="225" t="s">
        <v>89</v>
      </c>
      <c r="C60" s="226">
        <f>'E4-Plan rash. -izdat. po izvor.'!C235</f>
        <v>1020000</v>
      </c>
      <c r="D60" s="226">
        <f>'E4-Plan rash. -izdat. po izvor.'!D235</f>
        <v>0</v>
      </c>
      <c r="E60" s="226"/>
      <c r="F60" s="226">
        <f>'E4-Plan rash. -izdat. po izvor.'!F235</f>
        <v>1020000</v>
      </c>
      <c r="G60" s="226">
        <f>'E4-Plan rash. -izdat. po izvor.'!G235</f>
        <v>0</v>
      </c>
      <c r="H60" s="226">
        <f>'E4-Plan rash. -izdat. po izvor.'!H235</f>
        <v>0</v>
      </c>
      <c r="I60" s="226">
        <f>'E4-Plan rash. -izdat. po izvor.'!I235</f>
        <v>0</v>
      </c>
      <c r="J60" s="226">
        <f>'E4-Plan rash. -izdat. po izvor.'!J235</f>
        <v>0</v>
      </c>
      <c r="K60" s="226">
        <f>'E4-Plan rash. -izdat. po izvor.'!K235</f>
        <v>0</v>
      </c>
      <c r="L60" s="227">
        <f>'E4-Plan rash. -izdat. po izvor.'!L235</f>
        <v>0</v>
      </c>
      <c r="M60" s="227">
        <f>'E4-Plan rash. -izdat. po izvor.'!M235</f>
        <v>0</v>
      </c>
      <c r="N60" s="227">
        <f>'E4-Plan rash. -izdat. po izvor.'!N235</f>
        <v>0</v>
      </c>
      <c r="O60" s="226">
        <f>'E4-Plan rash. -izdat. po izvor.'!O235</f>
        <v>0</v>
      </c>
      <c r="P60" s="216">
        <f>'E4-Plan rash. -izdat. po izvor.'!P66</f>
        <v>0</v>
      </c>
      <c r="Q60" s="216">
        <v>940000</v>
      </c>
      <c r="R60" s="216">
        <f>C60-Q60</f>
        <v>80000</v>
      </c>
      <c r="S60" s="210">
        <f t="shared" si="26"/>
        <v>108.51063829787235</v>
      </c>
    </row>
    <row r="61" spans="1:19" ht="13.5" thickBot="1">
      <c r="A61" s="228"/>
      <c r="B61" s="229" t="s">
        <v>90</v>
      </c>
      <c r="C61" s="230">
        <f t="shared" ref="C61:R61" si="38">C7+C34+C49</f>
        <v>59261621</v>
      </c>
      <c r="D61" s="230">
        <f t="shared" si="38"/>
        <v>1841000</v>
      </c>
      <c r="E61" s="230">
        <f t="shared" si="38"/>
        <v>1700000</v>
      </c>
      <c r="F61" s="230">
        <f t="shared" si="38"/>
        <v>2074760</v>
      </c>
      <c r="G61" s="230">
        <f t="shared" si="38"/>
        <v>300000</v>
      </c>
      <c r="H61" s="230">
        <f t="shared" si="38"/>
        <v>800000</v>
      </c>
      <c r="I61" s="230">
        <f t="shared" si="38"/>
        <v>3150000</v>
      </c>
      <c r="J61" s="230">
        <f t="shared" si="38"/>
        <v>0</v>
      </c>
      <c r="K61" s="230">
        <f t="shared" si="38"/>
        <v>47555364</v>
      </c>
      <c r="L61" s="230">
        <f t="shared" si="38"/>
        <v>1725497</v>
      </c>
      <c r="M61" s="230">
        <f t="shared" si="38"/>
        <v>0</v>
      </c>
      <c r="N61" s="230">
        <f t="shared" si="38"/>
        <v>115000</v>
      </c>
      <c r="O61" s="230">
        <f t="shared" si="38"/>
        <v>0</v>
      </c>
      <c r="P61" s="230">
        <f t="shared" si="38"/>
        <v>0</v>
      </c>
      <c r="Q61" s="230">
        <f t="shared" si="38"/>
        <v>60206473.810000002</v>
      </c>
      <c r="R61" s="230">
        <f t="shared" si="38"/>
        <v>-944852.81</v>
      </c>
      <c r="S61" s="210">
        <f t="shared" si="26"/>
        <v>98.430645825593814</v>
      </c>
    </row>
    <row r="62" spans="1:19">
      <c r="B62" s="231"/>
    </row>
  </sheetData>
  <mergeCells count="2">
    <mergeCell ref="A1:P1"/>
    <mergeCell ref="D3:F3"/>
  </mergeCells>
  <printOptions horizontalCentered="1"/>
  <pageMargins left="0.11811023622047245" right="0" top="0.23622047244094491" bottom="0.19685039370078741" header="0.11811023622047245" footer="0.11811023622047245"/>
  <pageSetup paperSize="9" scale="80" firstPageNumber="3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67"/>
  <sheetViews>
    <sheetView zoomScaleNormal="100" workbookViewId="0">
      <pane xSplit="2" ySplit="4" topLeftCell="C8" activePane="bottomRight" state="frozen"/>
      <selection pane="topRight" activeCell="W1" sqref="W1"/>
      <selection pane="bottomLeft" activeCell="A149" sqref="A149"/>
      <selection pane="bottomRight" activeCell="E4" sqref="E4"/>
    </sheetView>
  </sheetViews>
  <sheetFormatPr defaultColWidth="8.85546875" defaultRowHeight="12.75"/>
  <cols>
    <col min="1" max="1" width="6.42578125" style="292" customWidth="1"/>
    <col min="2" max="2" width="29.7109375" style="293" customWidth="1"/>
    <col min="3" max="3" width="12.85546875" style="294" customWidth="1"/>
    <col min="4" max="5" width="11.5703125" style="294" customWidth="1"/>
    <col min="6" max="6" width="12" style="294" customWidth="1"/>
    <col min="7" max="7" width="10.85546875" style="294" customWidth="1"/>
    <col min="8" max="8" width="4.7109375" style="294" customWidth="1"/>
    <col min="9" max="9" width="11.85546875" style="294" customWidth="1"/>
    <col min="10" max="10" width="13" style="294" customWidth="1"/>
    <col min="11" max="11" width="11.5703125" style="294" customWidth="1"/>
    <col min="12" max="12" width="7.5703125" style="294" customWidth="1"/>
    <col min="13" max="13" width="10.28515625" style="294" customWidth="1"/>
    <col min="14" max="14" width="5.140625" style="294" customWidth="1"/>
    <col min="15" max="15" width="6.5703125" style="294" customWidth="1"/>
    <col min="16" max="16" width="12.85546875" style="247" customWidth="1"/>
    <col min="17" max="17" width="12.42578125" style="247" customWidth="1"/>
    <col min="18" max="18" width="11.7109375" style="247" customWidth="1"/>
    <col min="19" max="19" width="11.5703125" style="247" bestFit="1" customWidth="1"/>
    <col min="20" max="20" width="10.28515625" style="247" customWidth="1"/>
    <col min="21" max="21" width="6" style="247" customWidth="1"/>
    <col min="22" max="22" width="11.5703125" style="247" bestFit="1" customWidth="1"/>
    <col min="23" max="23" width="12.5703125" style="247" bestFit="1" customWidth="1"/>
    <col min="24" max="24" width="11.5703125" style="247" customWidth="1"/>
    <col min="25" max="25" width="8.140625" style="247" customWidth="1"/>
    <col min="26" max="26" width="10.42578125" style="247" customWidth="1"/>
    <col min="27" max="27" width="5" style="247" customWidth="1"/>
    <col min="28" max="28" width="6.7109375" style="247" customWidth="1"/>
    <col min="29" max="16384" width="8.85546875" style="247"/>
  </cols>
  <sheetData>
    <row r="1" spans="1:28" ht="24" customHeight="1">
      <c r="A1" s="582" t="s">
        <v>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28" s="249" customFormat="1" ht="6.6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28" s="255" customFormat="1" ht="60" customHeight="1" thickBot="1">
      <c r="A3" s="250" t="s">
        <v>14</v>
      </c>
      <c r="B3" s="251" t="s">
        <v>15</v>
      </c>
      <c r="C3" s="493" t="s">
        <v>422</v>
      </c>
      <c r="D3" s="583" t="s">
        <v>4</v>
      </c>
      <c r="E3" s="584"/>
      <c r="F3" s="584"/>
      <c r="G3" s="506"/>
      <c r="H3" s="507"/>
      <c r="I3" s="503" t="s">
        <v>5</v>
      </c>
      <c r="J3" s="252" t="s">
        <v>6</v>
      </c>
      <c r="K3" s="252" t="s">
        <v>7</v>
      </c>
      <c r="L3" s="252" t="s">
        <v>16</v>
      </c>
      <c r="M3" s="252" t="s">
        <v>8</v>
      </c>
      <c r="N3" s="252" t="s">
        <v>9</v>
      </c>
      <c r="O3" s="252" t="s">
        <v>403</v>
      </c>
      <c r="P3" s="400" t="s">
        <v>455</v>
      </c>
      <c r="Q3" s="585" t="s">
        <v>4</v>
      </c>
      <c r="R3" s="585"/>
      <c r="S3" s="585"/>
      <c r="T3" s="253"/>
      <c r="U3" s="253"/>
      <c r="V3" s="253" t="s">
        <v>5</v>
      </c>
      <c r="W3" s="253" t="s">
        <v>6</v>
      </c>
      <c r="X3" s="253" t="s">
        <v>7</v>
      </c>
      <c r="Y3" s="253" t="s">
        <v>16</v>
      </c>
      <c r="Z3" s="253" t="s">
        <v>8</v>
      </c>
      <c r="AA3" s="254" t="s">
        <v>9</v>
      </c>
      <c r="AB3" s="254" t="s">
        <v>403</v>
      </c>
    </row>
    <row r="4" spans="1:28" ht="51.75" thickBot="1">
      <c r="A4" s="256"/>
      <c r="B4" s="257"/>
      <c r="C4" s="258"/>
      <c r="D4" s="504" t="s">
        <v>10</v>
      </c>
      <c r="E4" s="432" t="s">
        <v>466</v>
      </c>
      <c r="F4" s="433" t="s">
        <v>421</v>
      </c>
      <c r="G4" s="505" t="s">
        <v>381</v>
      </c>
      <c r="H4" s="508" t="s">
        <v>468</v>
      </c>
      <c r="I4" s="261">
        <v>3211</v>
      </c>
      <c r="J4" s="262" t="s">
        <v>11</v>
      </c>
      <c r="K4" s="261">
        <v>5211</v>
      </c>
      <c r="L4" s="261">
        <v>6211</v>
      </c>
      <c r="M4" s="261">
        <v>7311</v>
      </c>
      <c r="N4" s="261">
        <v>8311</v>
      </c>
      <c r="O4" s="261">
        <v>922</v>
      </c>
      <c r="P4" s="258"/>
      <c r="Q4" s="508" t="s">
        <v>10</v>
      </c>
      <c r="R4" s="508" t="s">
        <v>467</v>
      </c>
      <c r="S4" s="508" t="s">
        <v>421</v>
      </c>
      <c r="T4" s="508" t="s">
        <v>382</v>
      </c>
      <c r="U4" s="508" t="s">
        <v>469</v>
      </c>
      <c r="V4" s="508">
        <v>3211</v>
      </c>
      <c r="W4" s="508" t="s">
        <v>11</v>
      </c>
      <c r="X4" s="508">
        <v>5211</v>
      </c>
      <c r="Y4" s="508">
        <v>6211</v>
      </c>
      <c r="Z4" s="508">
        <v>7311</v>
      </c>
      <c r="AA4" s="508">
        <v>8311</v>
      </c>
      <c r="AB4" s="508">
        <v>922</v>
      </c>
    </row>
    <row r="5" spans="1:28" s="255" customFormat="1" ht="38.25">
      <c r="A5" s="263"/>
      <c r="B5" s="264" t="s">
        <v>18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1:28" s="255" customFormat="1" ht="38.25">
      <c r="A7" s="269" t="s">
        <v>19</v>
      </c>
      <c r="B7" s="270" t="s">
        <v>20</v>
      </c>
      <c r="C7" s="208">
        <f>C8+C20+C26</f>
        <v>54947777</v>
      </c>
      <c r="D7" s="208">
        <f>D8+D20+D26</f>
        <v>1189000</v>
      </c>
      <c r="E7" s="208">
        <f>E8+E20+E26</f>
        <v>1700000</v>
      </c>
      <c r="F7" s="208">
        <f t="shared" ref="F7:O7" si="0">F8+F20+F26</f>
        <v>0</v>
      </c>
      <c r="G7" s="208">
        <f t="shared" si="0"/>
        <v>0</v>
      </c>
      <c r="H7" s="208">
        <f t="shared" si="0"/>
        <v>0</v>
      </c>
      <c r="I7" s="208">
        <f t="shared" si="0"/>
        <v>3913210</v>
      </c>
      <c r="J7" s="208">
        <f t="shared" si="0"/>
        <v>47063962</v>
      </c>
      <c r="K7" s="208">
        <f t="shared" si="0"/>
        <v>1081605</v>
      </c>
      <c r="L7" s="208">
        <f t="shared" si="0"/>
        <v>0</v>
      </c>
      <c r="M7" s="208">
        <f t="shared" si="0"/>
        <v>0</v>
      </c>
      <c r="N7" s="208">
        <f t="shared" si="0"/>
        <v>0</v>
      </c>
      <c r="O7" s="208">
        <f t="shared" si="0"/>
        <v>0</v>
      </c>
      <c r="P7" s="208">
        <f>P8+P20+P26</f>
        <v>55181284</v>
      </c>
      <c r="Q7" s="208">
        <f>Q8+Q20+Q26</f>
        <v>2259000</v>
      </c>
      <c r="R7" s="208">
        <f>R8+R20+R26</f>
        <v>1700000</v>
      </c>
      <c r="S7" s="208">
        <f t="shared" ref="S7:AB7" si="1">S8+S20+S26</f>
        <v>0</v>
      </c>
      <c r="T7" s="208">
        <f t="shared" si="1"/>
        <v>0</v>
      </c>
      <c r="U7" s="208">
        <f t="shared" si="1"/>
        <v>0</v>
      </c>
      <c r="V7" s="208">
        <f t="shared" si="1"/>
        <v>3073210</v>
      </c>
      <c r="W7" s="208">
        <f t="shared" si="1"/>
        <v>47063962</v>
      </c>
      <c r="X7" s="208">
        <f t="shared" si="1"/>
        <v>1085112</v>
      </c>
      <c r="Y7" s="208">
        <f t="shared" si="1"/>
        <v>0</v>
      </c>
      <c r="Z7" s="208">
        <f t="shared" si="1"/>
        <v>0</v>
      </c>
      <c r="AA7" s="208">
        <f t="shared" si="1"/>
        <v>0</v>
      </c>
      <c r="AB7" s="208">
        <f t="shared" si="1"/>
        <v>0</v>
      </c>
    </row>
    <row r="8" spans="1:28" ht="28.5" customHeight="1">
      <c r="A8" s="272" t="s">
        <v>21</v>
      </c>
      <c r="B8" s="273" t="s">
        <v>22</v>
      </c>
      <c r="C8" s="274">
        <f t="shared" ref="C8:I8" si="2">SUM(C9:C17)</f>
        <v>53096853</v>
      </c>
      <c r="D8" s="274">
        <f t="shared" si="2"/>
        <v>689000</v>
      </c>
      <c r="E8" s="274">
        <f t="shared" ref="E8" si="3">SUM(E9:E17)</f>
        <v>1700000</v>
      </c>
      <c r="F8" s="274">
        <f t="shared" si="2"/>
        <v>0</v>
      </c>
      <c r="G8" s="274">
        <f t="shared" si="2"/>
        <v>0</v>
      </c>
      <c r="H8" s="274">
        <f t="shared" si="2"/>
        <v>0</v>
      </c>
      <c r="I8" s="274">
        <f t="shared" si="2"/>
        <v>3523891</v>
      </c>
      <c r="J8" s="274">
        <f t="shared" ref="J8:AB8" si="4">SUM(J9:J17)</f>
        <v>47063962</v>
      </c>
      <c r="K8" s="274">
        <f t="shared" si="4"/>
        <v>120000</v>
      </c>
      <c r="L8" s="274">
        <f t="shared" si="4"/>
        <v>0</v>
      </c>
      <c r="M8" s="274">
        <f t="shared" si="4"/>
        <v>0</v>
      </c>
      <c r="N8" s="274">
        <f t="shared" si="4"/>
        <v>0</v>
      </c>
      <c r="O8" s="274">
        <f t="shared" si="4"/>
        <v>0</v>
      </c>
      <c r="P8" s="274">
        <f t="shared" si="4"/>
        <v>53326853</v>
      </c>
      <c r="Q8" s="274">
        <f t="shared" si="4"/>
        <v>1759000</v>
      </c>
      <c r="R8" s="274">
        <f t="shared" ref="R8" si="5">SUM(R9:R17)</f>
        <v>1700000</v>
      </c>
      <c r="S8" s="274">
        <f t="shared" si="4"/>
        <v>0</v>
      </c>
      <c r="T8" s="274">
        <f t="shared" si="4"/>
        <v>0</v>
      </c>
      <c r="U8" s="274">
        <f t="shared" si="4"/>
        <v>0</v>
      </c>
      <c r="V8" s="274">
        <f t="shared" si="4"/>
        <v>2683891</v>
      </c>
      <c r="W8" s="274">
        <f t="shared" si="4"/>
        <v>47063962</v>
      </c>
      <c r="X8" s="274">
        <f t="shared" si="4"/>
        <v>120000</v>
      </c>
      <c r="Y8" s="274">
        <f t="shared" si="4"/>
        <v>0</v>
      </c>
      <c r="Z8" s="274">
        <f t="shared" si="4"/>
        <v>0</v>
      </c>
      <c r="AA8" s="274">
        <f t="shared" si="4"/>
        <v>0</v>
      </c>
      <c r="AB8" s="274">
        <f t="shared" si="4"/>
        <v>0</v>
      </c>
    </row>
    <row r="9" spans="1:28">
      <c r="A9" s="275">
        <v>311</v>
      </c>
      <c r="B9" s="267" t="s">
        <v>209</v>
      </c>
      <c r="C9" s="276">
        <f>'E4-Plan rash. -izdat. po izvor.'!Q11</f>
        <v>39328457</v>
      </c>
      <c r="D9" s="276">
        <f>'E4-Plan rash. -izdat. po izvor.'!R11</f>
        <v>428000</v>
      </c>
      <c r="E9" s="276">
        <f>'E4-Plan rash. -izdat. po izvor.'!S11</f>
        <v>1140000</v>
      </c>
      <c r="F9" s="276">
        <f>'E4-Plan rash. -izdat. po izvor.'!T11</f>
        <v>0</v>
      </c>
      <c r="G9" s="276">
        <f>'E4-Plan rash. -izdat. po izvor.'!U11</f>
        <v>0</v>
      </c>
      <c r="H9" s="276">
        <f>'E4-Plan rash. -izdat. po izvor.'!V11</f>
        <v>0</v>
      </c>
      <c r="I9" s="276">
        <f>'E4-Plan rash. -izdat. po izvor.'!W11</f>
        <v>1312844</v>
      </c>
      <c r="J9" s="276">
        <f>'E4-Plan rash. -izdat. po izvor.'!X11</f>
        <v>36447613</v>
      </c>
      <c r="K9" s="276">
        <f>'E4-Plan rash. -izdat. po izvor.'!Y11</f>
        <v>0</v>
      </c>
      <c r="L9" s="276">
        <f>'E4-Plan rash. -izdat. po izvor.'!Z11</f>
        <v>0</v>
      </c>
      <c r="M9" s="276">
        <f>'E4-Plan rash. -izdat. po izvor.'!AA11</f>
        <v>0</v>
      </c>
      <c r="N9" s="276">
        <f>'E4-Plan rash. -izdat. po izvor.'!AB11</f>
        <v>0</v>
      </c>
      <c r="O9" s="276">
        <f>'E4-Plan rash. -izdat. po izvor.'!AC11</f>
        <v>0</v>
      </c>
      <c r="P9" s="276">
        <f>'E4-Plan rash. -izdat. po izvor.'!AD11</f>
        <v>39529938</v>
      </c>
      <c r="Q9" s="276">
        <f>'E4-Plan rash. -izdat. po izvor.'!AE11</f>
        <v>679000</v>
      </c>
      <c r="R9" s="276">
        <f>'E4-Plan rash. -izdat. po izvor.'!AF11</f>
        <v>1140000</v>
      </c>
      <c r="S9" s="276">
        <f>'E4-Plan rash. -izdat. po izvor.'!AG11</f>
        <v>0</v>
      </c>
      <c r="T9" s="276">
        <f>'E4-Plan rash. -izdat. po izvor.'!AH11</f>
        <v>0</v>
      </c>
      <c r="U9" s="276">
        <f>'E4-Plan rash. -izdat. po izvor.'!AI11</f>
        <v>0</v>
      </c>
      <c r="V9" s="276">
        <f>'E4-Plan rash. -izdat. po izvor.'!AJ11</f>
        <v>812844</v>
      </c>
      <c r="W9" s="276">
        <f>'E4-Plan rash. -izdat. po izvor.'!AK11</f>
        <v>36898094</v>
      </c>
      <c r="X9" s="276">
        <f>'E4-Plan rash. -izdat. po izvor.'!AL11</f>
        <v>0</v>
      </c>
      <c r="Y9" s="276">
        <f>'E4-Plan rash. -izdat. po izvor.'!AM11</f>
        <v>0</v>
      </c>
      <c r="Z9" s="276">
        <f>'E4-Plan rash. -izdat. po izvor.'!AN11</f>
        <v>0</v>
      </c>
      <c r="AA9" s="276">
        <f>'E4-Plan rash. -izdat. po izvor.'!AO11</f>
        <v>0</v>
      </c>
      <c r="AB9" s="276">
        <f>'E4-Plan rash. -izdat. po izvor.'!AP11</f>
        <v>0</v>
      </c>
    </row>
    <row r="10" spans="1:28">
      <c r="A10" s="275">
        <v>312</v>
      </c>
      <c r="B10" s="267" t="s">
        <v>24</v>
      </c>
      <c r="C10" s="276">
        <f>'E4-Plan rash. -izdat. po izvor.'!Q13</f>
        <v>980000</v>
      </c>
      <c r="D10" s="276">
        <f>'E4-Plan rash. -izdat. po izvor.'!R13</f>
        <v>0</v>
      </c>
      <c r="E10" s="276">
        <f>'E4-Plan rash. -izdat. po izvor.'!S13</f>
        <v>0</v>
      </c>
      <c r="F10" s="276">
        <f>'E4-Plan rash. -izdat. po izvor.'!T13</f>
        <v>0</v>
      </c>
      <c r="G10" s="276">
        <f>'E4-Plan rash. -izdat. po izvor.'!U13</f>
        <v>0</v>
      </c>
      <c r="H10" s="276">
        <f>'E4-Plan rash. -izdat. po izvor.'!V13</f>
        <v>0</v>
      </c>
      <c r="I10" s="276">
        <f>'E4-Plan rash. -izdat. po izvor.'!W13</f>
        <v>90000</v>
      </c>
      <c r="J10" s="276">
        <f>'E4-Plan rash. -izdat. po izvor.'!X13</f>
        <v>890000</v>
      </c>
      <c r="K10" s="276">
        <f>'E4-Plan rash. -izdat. po izvor.'!Y13</f>
        <v>0</v>
      </c>
      <c r="L10" s="276">
        <f>'E4-Plan rash. -izdat. po izvor.'!Z13</f>
        <v>0</v>
      </c>
      <c r="M10" s="276">
        <f>'E4-Plan rash. -izdat. po izvor.'!AA13</f>
        <v>0</v>
      </c>
      <c r="N10" s="276">
        <f>'E4-Plan rash. -izdat. po izvor.'!AB13</f>
        <v>0</v>
      </c>
      <c r="O10" s="276">
        <f>'E4-Plan rash. -izdat. po izvor.'!AC13</f>
        <v>0</v>
      </c>
      <c r="P10" s="276">
        <f>'E4-Plan rash. -izdat. po izvor.'!AD13</f>
        <v>980000</v>
      </c>
      <c r="Q10" s="276">
        <f>'E4-Plan rash. -izdat. po izvor.'!AE13</f>
        <v>0</v>
      </c>
      <c r="R10" s="276">
        <f>'E4-Plan rash. -izdat. po izvor.'!AF13</f>
        <v>0</v>
      </c>
      <c r="S10" s="276">
        <f>'E4-Plan rash. -izdat. po izvor.'!AG13</f>
        <v>0</v>
      </c>
      <c r="T10" s="276">
        <f>'E4-Plan rash. -izdat. po izvor.'!AH13</f>
        <v>0</v>
      </c>
      <c r="U10" s="276">
        <f>'E4-Plan rash. -izdat. po izvor.'!AI13</f>
        <v>0</v>
      </c>
      <c r="V10" s="276">
        <f>'E4-Plan rash. -izdat. po izvor.'!AJ13</f>
        <v>90000</v>
      </c>
      <c r="W10" s="276">
        <f>'E4-Plan rash. -izdat. po izvor.'!AK13</f>
        <v>890000</v>
      </c>
      <c r="X10" s="276">
        <f>'E4-Plan rash. -izdat. po izvor.'!AL13</f>
        <v>0</v>
      </c>
      <c r="Y10" s="276">
        <f>'E4-Plan rash. -izdat. po izvor.'!AM13</f>
        <v>0</v>
      </c>
      <c r="Z10" s="276">
        <f>'E4-Plan rash. -izdat. po izvor.'!AN13</f>
        <v>0</v>
      </c>
      <c r="AA10" s="276">
        <f>'E4-Plan rash. -izdat. po izvor.'!AO13</f>
        <v>0</v>
      </c>
      <c r="AB10" s="276">
        <f>'E4-Plan rash. -izdat. po izvor.'!AP13</f>
        <v>0</v>
      </c>
    </row>
    <row r="11" spans="1:28" s="249" customFormat="1">
      <c r="A11" s="275">
        <v>313</v>
      </c>
      <c r="B11" s="267" t="s">
        <v>216</v>
      </c>
      <c r="C11" s="276">
        <f>'E4-Plan rash. -izdat. po izvor.'!Q16</f>
        <v>5523796</v>
      </c>
      <c r="D11" s="276">
        <f>'E4-Plan rash. -izdat. po izvor.'!R16</f>
        <v>72000</v>
      </c>
      <c r="E11" s="276">
        <f>'E4-Plan rash. -izdat. po izvor.'!S16</f>
        <v>160000</v>
      </c>
      <c r="F11" s="276">
        <f>'E4-Plan rash. -izdat. po izvor.'!T16</f>
        <v>0</v>
      </c>
      <c r="G11" s="276">
        <f>'E4-Plan rash. -izdat. po izvor.'!U16</f>
        <v>0</v>
      </c>
      <c r="H11" s="276">
        <f>'E4-Plan rash. -izdat. po izvor.'!V16</f>
        <v>0</v>
      </c>
      <c r="I11" s="276">
        <f>'E4-Plan rash. -izdat. po izvor.'!W16</f>
        <v>265000</v>
      </c>
      <c r="J11" s="276">
        <f>'E4-Plan rash. -izdat. po izvor.'!X16</f>
        <v>5026796</v>
      </c>
      <c r="K11" s="276">
        <f>'E4-Plan rash. -izdat. po izvor.'!Y16</f>
        <v>0</v>
      </c>
      <c r="L11" s="276">
        <f>'E4-Plan rash. -izdat. po izvor.'!Z16</f>
        <v>0</v>
      </c>
      <c r="M11" s="276">
        <f>'E4-Plan rash. -izdat. po izvor.'!AA16</f>
        <v>0</v>
      </c>
      <c r="N11" s="276">
        <f>'E4-Plan rash. -izdat. po izvor.'!AB16</f>
        <v>0</v>
      </c>
      <c r="O11" s="276">
        <f>'E4-Plan rash. -izdat. po izvor.'!AC16</f>
        <v>0</v>
      </c>
      <c r="P11" s="276">
        <f>'E4-Plan rash. -izdat. po izvor.'!AD16</f>
        <v>5552315</v>
      </c>
      <c r="Q11" s="276">
        <f>'E4-Plan rash. -izdat. po izvor.'!AE16</f>
        <v>110000</v>
      </c>
      <c r="R11" s="276">
        <f>'E4-Plan rash. -izdat. po izvor.'!AF16</f>
        <v>160000</v>
      </c>
      <c r="S11" s="276">
        <f>'E4-Plan rash. -izdat. po izvor.'!AG16</f>
        <v>0</v>
      </c>
      <c r="T11" s="276">
        <f>'E4-Plan rash. -izdat. po izvor.'!AH16</f>
        <v>0</v>
      </c>
      <c r="U11" s="276">
        <f>'E4-Plan rash. -izdat. po izvor.'!AI16</f>
        <v>0</v>
      </c>
      <c r="V11" s="276">
        <f>'E4-Plan rash. -izdat. po izvor.'!AJ16</f>
        <v>125000</v>
      </c>
      <c r="W11" s="276">
        <f>'E4-Plan rash. -izdat. po izvor.'!AK16</f>
        <v>5157315</v>
      </c>
      <c r="X11" s="276">
        <f>'E4-Plan rash. -izdat. po izvor.'!AL16</f>
        <v>0</v>
      </c>
      <c r="Y11" s="276">
        <f>'E4-Plan rash. -izdat. po izvor.'!AM16</f>
        <v>0</v>
      </c>
      <c r="Z11" s="276">
        <f>'E4-Plan rash. -izdat. po izvor.'!AN16</f>
        <v>0</v>
      </c>
      <c r="AA11" s="276">
        <f>'E4-Plan rash. -izdat. po izvor.'!AO16</f>
        <v>0</v>
      </c>
      <c r="AB11" s="276">
        <f>'E4-Plan rash. -izdat. po izvor.'!AP16</f>
        <v>0</v>
      </c>
    </row>
    <row r="12" spans="1:28">
      <c r="A12" s="275">
        <v>321</v>
      </c>
      <c r="B12" s="267" t="s">
        <v>222</v>
      </c>
      <c r="C12" s="276">
        <f>'E4-Plan rash. -izdat. po izvor.'!Q21</f>
        <v>1219736</v>
      </c>
      <c r="D12" s="276">
        <f>'E4-Plan rash. -izdat. po izvor.'!R21</f>
        <v>0</v>
      </c>
      <c r="E12" s="276">
        <f>'E4-Plan rash. -izdat. po izvor.'!S21</f>
        <v>200000</v>
      </c>
      <c r="F12" s="276">
        <f>'E4-Plan rash. -izdat. po izvor.'!T21</f>
        <v>0</v>
      </c>
      <c r="G12" s="276">
        <f>'E4-Plan rash. -izdat. po izvor.'!U21</f>
        <v>0</v>
      </c>
      <c r="H12" s="276">
        <f>'E4-Plan rash. -izdat. po izvor.'!V21</f>
        <v>0</v>
      </c>
      <c r="I12" s="276">
        <f>'E4-Plan rash. -izdat. po izvor.'!W21</f>
        <v>182000</v>
      </c>
      <c r="J12" s="276">
        <f>'E4-Plan rash. -izdat. po izvor.'!X21</f>
        <v>837736</v>
      </c>
      <c r="K12" s="276">
        <f>'E4-Plan rash. -izdat. po izvor.'!Y21</f>
        <v>0</v>
      </c>
      <c r="L12" s="276">
        <f>'E4-Plan rash. -izdat. po izvor.'!Z21</f>
        <v>0</v>
      </c>
      <c r="M12" s="276">
        <f>'E4-Plan rash. -izdat. po izvor.'!AA21</f>
        <v>0</v>
      </c>
      <c r="N12" s="276">
        <f>'E4-Plan rash. -izdat. po izvor.'!AB21</f>
        <v>0</v>
      </c>
      <c r="O12" s="276">
        <f>'E4-Plan rash. -izdat. po izvor.'!AC21</f>
        <v>0</v>
      </c>
      <c r="P12" s="276">
        <f>'E4-Plan rash. -izdat. po izvor.'!AD21</f>
        <v>1219736</v>
      </c>
      <c r="Q12" s="276">
        <f>'E4-Plan rash. -izdat. po izvor.'!AE21</f>
        <v>300000</v>
      </c>
      <c r="R12" s="276">
        <f>'E4-Plan rash. -izdat. po izvor.'!AF21</f>
        <v>200000</v>
      </c>
      <c r="S12" s="276">
        <f>'E4-Plan rash. -izdat. po izvor.'!AG21</f>
        <v>0</v>
      </c>
      <c r="T12" s="276">
        <f>'E4-Plan rash. -izdat. po izvor.'!AH21</f>
        <v>0</v>
      </c>
      <c r="U12" s="276">
        <f>'E4-Plan rash. -izdat. po izvor.'!AI21</f>
        <v>0</v>
      </c>
      <c r="V12" s="276">
        <f>'E4-Plan rash. -izdat. po izvor.'!AJ21</f>
        <v>182000</v>
      </c>
      <c r="W12" s="276">
        <f>'E4-Plan rash. -izdat. po izvor.'!AK21</f>
        <v>537736</v>
      </c>
      <c r="X12" s="276">
        <f>'E4-Plan rash. -izdat. po izvor.'!AL21</f>
        <v>0</v>
      </c>
      <c r="Y12" s="276">
        <f>'E4-Plan rash. -izdat. po izvor.'!AM21</f>
        <v>0</v>
      </c>
      <c r="Z12" s="276">
        <f>'E4-Plan rash. -izdat. po izvor.'!AN21</f>
        <v>0</v>
      </c>
      <c r="AA12" s="276">
        <f>'E4-Plan rash. -izdat. po izvor.'!AO21</f>
        <v>0</v>
      </c>
      <c r="AB12" s="276">
        <f>'E4-Plan rash. -izdat. po izvor.'!AP21</f>
        <v>0</v>
      </c>
    </row>
    <row r="13" spans="1:28">
      <c r="A13" s="275">
        <v>322</v>
      </c>
      <c r="B13" s="267" t="s">
        <v>229</v>
      </c>
      <c r="C13" s="276">
        <f>'E4-Plan rash. -izdat. po izvor.'!Q28</f>
        <v>2668600</v>
      </c>
      <c r="D13" s="276">
        <f>'E4-Plan rash. -izdat. po izvor.'!R28</f>
        <v>69000</v>
      </c>
      <c r="E13" s="276">
        <f>'E4-Plan rash. -izdat. po izvor.'!S28</f>
        <v>200000</v>
      </c>
      <c r="F13" s="276">
        <f>'E4-Plan rash. -izdat. po izvor.'!T28</f>
        <v>0</v>
      </c>
      <c r="G13" s="276">
        <f>'E4-Plan rash. -izdat. po izvor.'!U28</f>
        <v>0</v>
      </c>
      <c r="H13" s="276">
        <f>'E4-Plan rash. -izdat. po izvor.'!V28</f>
        <v>0</v>
      </c>
      <c r="I13" s="276">
        <f>'E4-Plan rash. -izdat. po izvor.'!W28</f>
        <v>705758</v>
      </c>
      <c r="J13" s="276">
        <f>'E4-Plan rash. -izdat. po izvor.'!X28</f>
        <v>1693842</v>
      </c>
      <c r="K13" s="276">
        <f>'E4-Plan rash. -izdat. po izvor.'!Y28</f>
        <v>0</v>
      </c>
      <c r="L13" s="276">
        <f>'E4-Plan rash. -izdat. po izvor.'!Z28</f>
        <v>0</v>
      </c>
      <c r="M13" s="276">
        <f>'E4-Plan rash. -izdat. po izvor.'!AA28</f>
        <v>0</v>
      </c>
      <c r="N13" s="276">
        <f>'E4-Plan rash. -izdat. po izvor.'!AB28</f>
        <v>0</v>
      </c>
      <c r="O13" s="276">
        <f>'E4-Plan rash. -izdat. po izvor.'!AC28</f>
        <v>0</v>
      </c>
      <c r="P13" s="276">
        <f>'E4-Plan rash. -izdat. po izvor.'!AD28</f>
        <v>2668600</v>
      </c>
      <c r="Q13" s="276">
        <f>'E4-Plan rash. -izdat. po izvor.'!AE28</f>
        <v>350000</v>
      </c>
      <c r="R13" s="276">
        <f>'E4-Plan rash. -izdat. po izvor.'!AF28</f>
        <v>200000</v>
      </c>
      <c r="S13" s="276">
        <f>'E4-Plan rash. -izdat. po izvor.'!AG28</f>
        <v>0</v>
      </c>
      <c r="T13" s="276">
        <f>'E4-Plan rash. -izdat. po izvor.'!AH28</f>
        <v>0</v>
      </c>
      <c r="U13" s="276">
        <f>'E4-Plan rash. -izdat. po izvor.'!AI28</f>
        <v>0</v>
      </c>
      <c r="V13" s="276">
        <f>'E4-Plan rash. -izdat. po izvor.'!AJ28</f>
        <v>605758</v>
      </c>
      <c r="W13" s="276">
        <f>'E4-Plan rash. -izdat. po izvor.'!AK28</f>
        <v>1512842</v>
      </c>
      <c r="X13" s="276">
        <f>'E4-Plan rash. -izdat. po izvor.'!AL28</f>
        <v>0</v>
      </c>
      <c r="Y13" s="276">
        <f>'E4-Plan rash. -izdat. po izvor.'!AM28</f>
        <v>0</v>
      </c>
      <c r="Z13" s="276">
        <f>'E4-Plan rash. -izdat. po izvor.'!AN28</f>
        <v>0</v>
      </c>
      <c r="AA13" s="276">
        <f>'E4-Plan rash. -izdat. po izvor.'!AO28</f>
        <v>0</v>
      </c>
      <c r="AB13" s="276">
        <f>'E4-Plan rash. -izdat. po izvor.'!AP28</f>
        <v>0</v>
      </c>
    </row>
    <row r="14" spans="1:28" s="249" customFormat="1">
      <c r="A14" s="275">
        <v>323</v>
      </c>
      <c r="B14" s="267" t="s">
        <v>237</v>
      </c>
      <c r="C14" s="276">
        <f>'E4-Plan rash. -izdat. po izvor.'!Q38</f>
        <v>2912604</v>
      </c>
      <c r="D14" s="276">
        <f>'E4-Plan rash. -izdat. po izvor.'!R38</f>
        <v>0</v>
      </c>
      <c r="E14" s="276">
        <f>'E4-Plan rash. -izdat. po izvor.'!S38</f>
        <v>0</v>
      </c>
      <c r="F14" s="276">
        <f>'E4-Plan rash. -izdat. po izvor.'!T38</f>
        <v>0</v>
      </c>
      <c r="G14" s="276">
        <f>'E4-Plan rash. -izdat. po izvor.'!U38</f>
        <v>0</v>
      </c>
      <c r="H14" s="276">
        <f>'E4-Plan rash. -izdat. po izvor.'!V38</f>
        <v>0</v>
      </c>
      <c r="I14" s="276">
        <f>'E4-Plan rash. -izdat. po izvor.'!W38</f>
        <v>684629</v>
      </c>
      <c r="J14" s="276">
        <f>'E4-Plan rash. -izdat. po izvor.'!X38</f>
        <v>2107975</v>
      </c>
      <c r="K14" s="276">
        <f>'E4-Plan rash. -izdat. po izvor.'!Y38</f>
        <v>120000</v>
      </c>
      <c r="L14" s="276">
        <f>'E4-Plan rash. -izdat. po izvor.'!Z38</f>
        <v>0</v>
      </c>
      <c r="M14" s="276">
        <f>'E4-Plan rash. -izdat. po izvor.'!AA38</f>
        <v>0</v>
      </c>
      <c r="N14" s="276">
        <f>'E4-Plan rash. -izdat. po izvor.'!AB38</f>
        <v>0</v>
      </c>
      <c r="O14" s="276">
        <f>'E4-Plan rash. -izdat. po izvor.'!AC38</f>
        <v>0</v>
      </c>
      <c r="P14" s="276">
        <f>'E4-Plan rash. -izdat. po izvor.'!AD38</f>
        <v>2912604</v>
      </c>
      <c r="Q14" s="276">
        <f>'E4-Plan rash. -izdat. po izvor.'!AE38</f>
        <v>200000</v>
      </c>
      <c r="R14" s="276">
        <f>'E4-Plan rash. -izdat. po izvor.'!AF38</f>
        <v>0</v>
      </c>
      <c r="S14" s="276">
        <f>'E4-Plan rash. -izdat. po izvor.'!AG38</f>
        <v>0</v>
      </c>
      <c r="T14" s="276">
        <f>'E4-Plan rash. -izdat. po izvor.'!AH38</f>
        <v>0</v>
      </c>
      <c r="U14" s="276">
        <f>'E4-Plan rash. -izdat. po izvor.'!AI38</f>
        <v>0</v>
      </c>
      <c r="V14" s="276">
        <f>'E4-Plan rash. -izdat. po izvor.'!AJ38</f>
        <v>584629</v>
      </c>
      <c r="W14" s="276">
        <f>'E4-Plan rash. -izdat. po izvor.'!AK38</f>
        <v>2007975</v>
      </c>
      <c r="X14" s="276">
        <f>'E4-Plan rash. -izdat. po izvor.'!AL38</f>
        <v>120000</v>
      </c>
      <c r="Y14" s="276">
        <f>'E4-Plan rash. -izdat. po izvor.'!AM38</f>
        <v>0</v>
      </c>
      <c r="Z14" s="276">
        <f>'E4-Plan rash. -izdat. po izvor.'!AN38</f>
        <v>0</v>
      </c>
      <c r="AA14" s="276">
        <f>'E4-Plan rash. -izdat. po izvor.'!AO38</f>
        <v>0</v>
      </c>
      <c r="AB14" s="276">
        <f>'E4-Plan rash. -izdat. po izvor.'!AP38</f>
        <v>0</v>
      </c>
    </row>
    <row r="15" spans="1:28" s="249" customFormat="1" ht="25.5">
      <c r="A15" s="275">
        <v>324</v>
      </c>
      <c r="B15" s="267" t="s">
        <v>248</v>
      </c>
      <c r="C15" s="276">
        <f>'E4-Plan rash. -izdat. po izvor.'!Q40</f>
        <v>0</v>
      </c>
      <c r="D15" s="276">
        <f>'E4-Plan rash. -izdat. po izvor.'!R40</f>
        <v>0</v>
      </c>
      <c r="E15" s="276">
        <f>'E4-Plan rash. -izdat. po izvor.'!S40</f>
        <v>0</v>
      </c>
      <c r="F15" s="276">
        <f>'E4-Plan rash. -izdat. po izvor.'!T40</f>
        <v>0</v>
      </c>
      <c r="G15" s="276">
        <f>'E4-Plan rash. -izdat. po izvor.'!U40</f>
        <v>0</v>
      </c>
      <c r="H15" s="276">
        <f>'E4-Plan rash. -izdat. po izvor.'!V40</f>
        <v>0</v>
      </c>
      <c r="I15" s="276">
        <f>'E4-Plan rash. -izdat. po izvor.'!W40</f>
        <v>0</v>
      </c>
      <c r="J15" s="276">
        <f>'E4-Plan rash. -izdat. po izvor.'!X40</f>
        <v>0</v>
      </c>
      <c r="K15" s="276">
        <f>'E4-Plan rash. -izdat. po izvor.'!Y40</f>
        <v>0</v>
      </c>
      <c r="L15" s="276">
        <f>'E4-Plan rash. -izdat. po izvor.'!Z40</f>
        <v>0</v>
      </c>
      <c r="M15" s="276">
        <f>'E4-Plan rash. -izdat. po izvor.'!AA40</f>
        <v>0</v>
      </c>
      <c r="N15" s="276">
        <f>'E4-Plan rash. -izdat. po izvor.'!AB40</f>
        <v>0</v>
      </c>
      <c r="O15" s="276">
        <f>'E4-Plan rash. -izdat. po izvor.'!AC40</f>
        <v>0</v>
      </c>
      <c r="P15" s="276">
        <f>'E4-Plan rash. -izdat. po izvor.'!AD40</f>
        <v>0</v>
      </c>
      <c r="Q15" s="276">
        <f>'E4-Plan rash. -izdat. po izvor.'!AE40</f>
        <v>0</v>
      </c>
      <c r="R15" s="276">
        <f>'E4-Plan rash. -izdat. po izvor.'!AF40</f>
        <v>0</v>
      </c>
      <c r="S15" s="276">
        <f>'E4-Plan rash. -izdat. po izvor.'!AG40</f>
        <v>0</v>
      </c>
      <c r="T15" s="276">
        <f>'E4-Plan rash. -izdat. po izvor.'!AH40</f>
        <v>0</v>
      </c>
      <c r="U15" s="276">
        <f>'E4-Plan rash. -izdat. po izvor.'!AI40</f>
        <v>0</v>
      </c>
      <c r="V15" s="276">
        <f>'E4-Plan rash. -izdat. po izvor.'!AJ40</f>
        <v>0</v>
      </c>
      <c r="W15" s="276">
        <f>'E4-Plan rash. -izdat. po izvor.'!AK40</f>
        <v>0</v>
      </c>
      <c r="X15" s="276">
        <f>'E4-Plan rash. -izdat. po izvor.'!AL40</f>
        <v>0</v>
      </c>
      <c r="Y15" s="276">
        <f>'E4-Plan rash. -izdat. po izvor.'!AM40</f>
        <v>0</v>
      </c>
      <c r="Z15" s="276">
        <f>'E4-Plan rash. -izdat. po izvor.'!AN40</f>
        <v>0</v>
      </c>
      <c r="AA15" s="276">
        <f>'E4-Plan rash. -izdat. po izvor.'!AO40</f>
        <v>0</v>
      </c>
      <c r="AB15" s="276">
        <f>'E4-Plan rash. -izdat. po izvor.'!AP40</f>
        <v>0</v>
      </c>
    </row>
    <row r="16" spans="1:28" s="249" customFormat="1" ht="25.5">
      <c r="A16" s="275">
        <v>329</v>
      </c>
      <c r="B16" s="267" t="s">
        <v>53</v>
      </c>
      <c r="C16" s="276">
        <f>'E4-Plan rash. -izdat. po izvor.'!Q48</f>
        <v>437660</v>
      </c>
      <c r="D16" s="276">
        <f>'E4-Plan rash. -izdat. po izvor.'!R48</f>
        <v>120000</v>
      </c>
      <c r="E16" s="276">
        <f>'E4-Plan rash. -izdat. po izvor.'!S48</f>
        <v>0</v>
      </c>
      <c r="F16" s="276">
        <f>'E4-Plan rash. -izdat. po izvor.'!T48</f>
        <v>0</v>
      </c>
      <c r="G16" s="276">
        <f>'E4-Plan rash. -izdat. po izvor.'!U48</f>
        <v>0</v>
      </c>
      <c r="H16" s="276">
        <f>'E4-Plan rash. -izdat. po izvor.'!V48</f>
        <v>0</v>
      </c>
      <c r="I16" s="276">
        <f>'E4-Plan rash. -izdat. po izvor.'!W48</f>
        <v>257660</v>
      </c>
      <c r="J16" s="276">
        <f>'E4-Plan rash. -izdat. po izvor.'!X48</f>
        <v>60000</v>
      </c>
      <c r="K16" s="276">
        <f>'E4-Plan rash. -izdat. po izvor.'!Y48</f>
        <v>0</v>
      </c>
      <c r="L16" s="276">
        <f>'E4-Plan rash. -izdat. po izvor.'!Z48</f>
        <v>0</v>
      </c>
      <c r="M16" s="276">
        <f>'E4-Plan rash. -izdat. po izvor.'!AA48</f>
        <v>0</v>
      </c>
      <c r="N16" s="276">
        <f>'E4-Plan rash. -izdat. po izvor.'!AB48</f>
        <v>0</v>
      </c>
      <c r="O16" s="276">
        <f>'E4-Plan rash. -izdat. po izvor.'!AC48</f>
        <v>0</v>
      </c>
      <c r="P16" s="276">
        <f>'E4-Plan rash. -izdat. po izvor.'!AD48</f>
        <v>437660</v>
      </c>
      <c r="Q16" s="276">
        <f>'E4-Plan rash. -izdat. po izvor.'!AE48</f>
        <v>120000</v>
      </c>
      <c r="R16" s="276">
        <f>'E4-Plan rash. -izdat. po izvor.'!AF48</f>
        <v>0</v>
      </c>
      <c r="S16" s="276">
        <f>'E4-Plan rash. -izdat. po izvor.'!AG48</f>
        <v>0</v>
      </c>
      <c r="T16" s="276">
        <f>'E4-Plan rash. -izdat. po izvor.'!AH48</f>
        <v>0</v>
      </c>
      <c r="U16" s="276">
        <f>'E4-Plan rash. -izdat. po izvor.'!AI48</f>
        <v>0</v>
      </c>
      <c r="V16" s="276">
        <f>'E4-Plan rash. -izdat. po izvor.'!AJ48</f>
        <v>257660</v>
      </c>
      <c r="W16" s="276">
        <f>'E4-Plan rash. -izdat. po izvor.'!AK48</f>
        <v>60000</v>
      </c>
      <c r="X16" s="276">
        <f>'E4-Plan rash. -izdat. po izvor.'!AL48</f>
        <v>0</v>
      </c>
      <c r="Y16" s="276">
        <f>'E4-Plan rash. -izdat. po izvor.'!AM48</f>
        <v>0</v>
      </c>
      <c r="Z16" s="276">
        <f>'E4-Plan rash. -izdat. po izvor.'!AN48</f>
        <v>0</v>
      </c>
      <c r="AA16" s="276">
        <f>'E4-Plan rash. -izdat. po izvor.'!AO48</f>
        <v>0</v>
      </c>
      <c r="AB16" s="276">
        <f>'E4-Plan rash. -izdat. po izvor.'!AP48</f>
        <v>0</v>
      </c>
    </row>
    <row r="17" spans="1:28" s="249" customFormat="1">
      <c r="A17" s="275">
        <v>343</v>
      </c>
      <c r="B17" s="267" t="s">
        <v>269</v>
      </c>
      <c r="C17" s="276">
        <f>'E4-Plan rash. -izdat. po izvor.'!Q52</f>
        <v>26000</v>
      </c>
      <c r="D17" s="276">
        <f>'E4-Plan rash. -izdat. po izvor.'!R52</f>
        <v>0</v>
      </c>
      <c r="E17" s="276">
        <f>'E4-Plan rash. -izdat. po izvor.'!S52</f>
        <v>0</v>
      </c>
      <c r="F17" s="276">
        <f>'E4-Plan rash. -izdat. po izvor.'!T52</f>
        <v>0</v>
      </c>
      <c r="G17" s="276">
        <f>'E4-Plan rash. -izdat. po izvor.'!U52</f>
        <v>0</v>
      </c>
      <c r="H17" s="276">
        <f>'E4-Plan rash. -izdat. po izvor.'!V52</f>
        <v>0</v>
      </c>
      <c r="I17" s="276">
        <f>'E4-Plan rash. -izdat. po izvor.'!W52</f>
        <v>26000</v>
      </c>
      <c r="J17" s="276">
        <f>'E4-Plan rash. -izdat. po izvor.'!X52</f>
        <v>0</v>
      </c>
      <c r="K17" s="276">
        <f>'E4-Plan rash. -izdat. po izvor.'!Y52</f>
        <v>0</v>
      </c>
      <c r="L17" s="276">
        <f>'E4-Plan rash. -izdat. po izvor.'!Z52</f>
        <v>0</v>
      </c>
      <c r="M17" s="276">
        <f>'E4-Plan rash. -izdat. po izvor.'!AA52</f>
        <v>0</v>
      </c>
      <c r="N17" s="276">
        <f>'E4-Plan rash. -izdat. po izvor.'!AB52</f>
        <v>0</v>
      </c>
      <c r="O17" s="276">
        <f>'E4-Plan rash. -izdat. po izvor.'!AC52</f>
        <v>0</v>
      </c>
      <c r="P17" s="276">
        <f>'E4-Plan rash. -izdat. po izvor.'!AD52</f>
        <v>26000</v>
      </c>
      <c r="Q17" s="276">
        <f>'E4-Plan rash. -izdat. po izvor.'!AE52</f>
        <v>0</v>
      </c>
      <c r="R17" s="276">
        <f>'E4-Plan rash. -izdat. po izvor.'!AF52</f>
        <v>0</v>
      </c>
      <c r="S17" s="276">
        <f>'E4-Plan rash. -izdat. po izvor.'!AG52</f>
        <v>0</v>
      </c>
      <c r="T17" s="276">
        <f>'E4-Plan rash. -izdat. po izvor.'!AH52</f>
        <v>0</v>
      </c>
      <c r="U17" s="276">
        <f>'E4-Plan rash. -izdat. po izvor.'!AI52</f>
        <v>0</v>
      </c>
      <c r="V17" s="276">
        <f>'E4-Plan rash. -izdat. po izvor.'!AJ52</f>
        <v>26000</v>
      </c>
      <c r="W17" s="276">
        <f>'E4-Plan rash. -izdat. po izvor.'!AK52</f>
        <v>0</v>
      </c>
      <c r="X17" s="276">
        <f>'E4-Plan rash. -izdat. po izvor.'!AL52</f>
        <v>0</v>
      </c>
      <c r="Y17" s="276">
        <f>'E4-Plan rash. -izdat. po izvor.'!AM52</f>
        <v>0</v>
      </c>
      <c r="Z17" s="276">
        <f>'E4-Plan rash. -izdat. po izvor.'!AN52</f>
        <v>0</v>
      </c>
      <c r="AA17" s="276">
        <f>'E4-Plan rash. -izdat. po izvor.'!AO52</f>
        <v>0</v>
      </c>
      <c r="AB17" s="276">
        <f>'E4-Plan rash. -izdat. po izvor.'!AP52</f>
        <v>0</v>
      </c>
    </row>
    <row r="18" spans="1:28" s="249" customFormat="1">
      <c r="A18" s="277">
        <v>383</v>
      </c>
      <c r="B18" s="278" t="s">
        <v>390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80"/>
      <c r="Q18" s="280"/>
      <c r="R18" s="280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</row>
    <row r="19" spans="1:28" s="249" customFormat="1" ht="25.5">
      <c r="A19" s="277">
        <v>422</v>
      </c>
      <c r="B19" s="278" t="s">
        <v>391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80"/>
      <c r="Q19" s="280"/>
      <c r="R19" s="280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s="249" customFormat="1" ht="25.5">
      <c r="A20" s="272" t="s">
        <v>21</v>
      </c>
      <c r="B20" s="273" t="s">
        <v>57</v>
      </c>
      <c r="C20" s="274">
        <f t="shared" ref="C20:AB20" si="6">SUM(C21:C25)</f>
        <v>831119</v>
      </c>
      <c r="D20" s="274">
        <f t="shared" si="6"/>
        <v>500000</v>
      </c>
      <c r="E20" s="274"/>
      <c r="F20" s="274">
        <f t="shared" si="6"/>
        <v>0</v>
      </c>
      <c r="G20" s="274">
        <f t="shared" si="6"/>
        <v>0</v>
      </c>
      <c r="H20" s="274">
        <f t="shared" si="6"/>
        <v>0</v>
      </c>
      <c r="I20" s="274">
        <f t="shared" si="6"/>
        <v>331119</v>
      </c>
      <c r="J20" s="274">
        <f t="shared" si="6"/>
        <v>0</v>
      </c>
      <c r="K20" s="274">
        <f t="shared" si="6"/>
        <v>0</v>
      </c>
      <c r="L20" s="274">
        <f t="shared" si="6"/>
        <v>0</v>
      </c>
      <c r="M20" s="274">
        <f t="shared" si="6"/>
        <v>0</v>
      </c>
      <c r="N20" s="274">
        <f t="shared" si="6"/>
        <v>0</v>
      </c>
      <c r="O20" s="274">
        <f t="shared" si="6"/>
        <v>0</v>
      </c>
      <c r="P20" s="274">
        <f t="shared" si="6"/>
        <v>831119</v>
      </c>
      <c r="Q20" s="274">
        <f t="shared" si="6"/>
        <v>500000</v>
      </c>
      <c r="R20" s="274"/>
      <c r="S20" s="274">
        <f t="shared" si="6"/>
        <v>0</v>
      </c>
      <c r="T20" s="274">
        <f t="shared" si="6"/>
        <v>0</v>
      </c>
      <c r="U20" s="274">
        <f t="shared" si="6"/>
        <v>0</v>
      </c>
      <c r="V20" s="274">
        <f t="shared" si="6"/>
        <v>331119</v>
      </c>
      <c r="W20" s="274">
        <f t="shared" si="6"/>
        <v>0</v>
      </c>
      <c r="X20" s="274">
        <f t="shared" si="6"/>
        <v>0</v>
      </c>
      <c r="Y20" s="274">
        <f t="shared" si="6"/>
        <v>0</v>
      </c>
      <c r="Z20" s="274">
        <f t="shared" si="6"/>
        <v>0</v>
      </c>
      <c r="AA20" s="274">
        <f t="shared" si="6"/>
        <v>0</v>
      </c>
      <c r="AB20" s="274">
        <f t="shared" si="6"/>
        <v>0</v>
      </c>
    </row>
    <row r="21" spans="1:28" s="249" customFormat="1">
      <c r="A21" s="275">
        <v>311</v>
      </c>
      <c r="B21" s="267" t="s">
        <v>209</v>
      </c>
      <c r="C21" s="276">
        <f>'E4-Plan rash. -izdat. po izvor.'!Q92</f>
        <v>642318</v>
      </c>
      <c r="D21" s="276">
        <f>'E4-Plan rash. -izdat. po izvor.'!R92</f>
        <v>425103</v>
      </c>
      <c r="E21" s="276"/>
      <c r="F21" s="276">
        <f>'E4-Plan rash. -izdat. po izvor.'!T92</f>
        <v>0</v>
      </c>
      <c r="G21" s="276">
        <f>'E4-Plan rash. -izdat. po izvor.'!U92</f>
        <v>0</v>
      </c>
      <c r="H21" s="276">
        <f>'E4-Plan rash. -izdat. po izvor.'!V92</f>
        <v>0</v>
      </c>
      <c r="I21" s="276">
        <f>'E4-Plan rash. -izdat. po izvor.'!W92</f>
        <v>217215</v>
      </c>
      <c r="J21" s="276">
        <f>'E4-Plan rash. -izdat. po izvor.'!X92</f>
        <v>0</v>
      </c>
      <c r="K21" s="276">
        <f>'E4-Plan rash. -izdat. po izvor.'!Y92</f>
        <v>0</v>
      </c>
      <c r="L21" s="276">
        <f>'E4-Plan rash. -izdat. po izvor.'!Z92</f>
        <v>0</v>
      </c>
      <c r="M21" s="276">
        <f>'E4-Plan rash. -izdat. po izvor.'!AA92</f>
        <v>0</v>
      </c>
      <c r="N21" s="276">
        <f>'E4-Plan rash. -izdat. po izvor.'!AB92</f>
        <v>0</v>
      </c>
      <c r="O21" s="276">
        <f>'E4-Plan rash. -izdat. po izvor.'!AC92</f>
        <v>0</v>
      </c>
      <c r="P21" s="276">
        <f>'E4-Plan rash. -izdat. po izvor.'!AD92</f>
        <v>642318</v>
      </c>
      <c r="Q21" s="276">
        <f>'E4-Plan rash. -izdat. po izvor.'!AE92</f>
        <v>425103</v>
      </c>
      <c r="R21" s="276"/>
      <c r="S21" s="276">
        <f>'E4-Plan rash. -izdat. po izvor.'!AG84</f>
        <v>0</v>
      </c>
      <c r="T21" s="276">
        <f>'E4-Plan rash. -izdat. po izvor.'!AH84</f>
        <v>0</v>
      </c>
      <c r="U21" s="276">
        <f>'E4-Plan rash. -izdat. po izvor.'!AI84</f>
        <v>0</v>
      </c>
      <c r="V21" s="276">
        <f>'E4-Plan rash. -izdat. po izvor.'!AJ92</f>
        <v>217215</v>
      </c>
      <c r="W21" s="276">
        <f>'E4-Plan rash. -izdat. po izvor.'!AK84</f>
        <v>0</v>
      </c>
      <c r="X21" s="276">
        <f>'E4-Plan rash. -izdat. po izvor.'!AL84</f>
        <v>0</v>
      </c>
      <c r="Y21" s="276">
        <f>'E4-Plan rash. -izdat. po izvor.'!AM84</f>
        <v>0</v>
      </c>
      <c r="Z21" s="276">
        <f>'E4-Plan rash. -izdat. po izvor.'!AN84</f>
        <v>0</v>
      </c>
      <c r="AA21" s="276">
        <f>'E4-Plan rash. -izdat. po izvor.'!AO84</f>
        <v>0</v>
      </c>
      <c r="AB21" s="276">
        <f>'E4-Plan rash. -izdat. po izvor.'!AP84</f>
        <v>0</v>
      </c>
    </row>
    <row r="22" spans="1:28" s="249" customFormat="1">
      <c r="A22" s="275">
        <v>312</v>
      </c>
      <c r="B22" s="267" t="s">
        <v>24</v>
      </c>
      <c r="C22" s="276">
        <f>'E4-Plan rash. -izdat. po izvor.'!Q94</f>
        <v>15000</v>
      </c>
      <c r="D22" s="276">
        <f>'E4-Plan rash. -izdat. po izvor.'!R94</f>
        <v>7500</v>
      </c>
      <c r="E22" s="276"/>
      <c r="F22" s="276">
        <f>'E4-Plan rash. -izdat. po izvor.'!T94</f>
        <v>0</v>
      </c>
      <c r="G22" s="276">
        <f>'E4-Plan rash. -izdat. po izvor.'!U94</f>
        <v>0</v>
      </c>
      <c r="H22" s="276">
        <f>'E4-Plan rash. -izdat. po izvor.'!V94</f>
        <v>0</v>
      </c>
      <c r="I22" s="276">
        <f>'E4-Plan rash. -izdat. po izvor.'!W94</f>
        <v>7500</v>
      </c>
      <c r="J22" s="276">
        <f>'E4-Plan rash. -izdat. po izvor.'!X94</f>
        <v>0</v>
      </c>
      <c r="K22" s="276">
        <f>'E4-Plan rash. -izdat. po izvor.'!Y94</f>
        <v>0</v>
      </c>
      <c r="L22" s="276">
        <f>'E4-Plan rash. -izdat. po izvor.'!Z94</f>
        <v>0</v>
      </c>
      <c r="M22" s="276">
        <f>'E4-Plan rash. -izdat. po izvor.'!AA94</f>
        <v>0</v>
      </c>
      <c r="N22" s="276">
        <f>'E4-Plan rash. -izdat. po izvor.'!AB94</f>
        <v>0</v>
      </c>
      <c r="O22" s="276">
        <f>'E4-Plan rash. -izdat. po izvor.'!AC94</f>
        <v>0</v>
      </c>
      <c r="P22" s="276">
        <f>'E4-Plan rash. -izdat. po izvor.'!AD94</f>
        <v>15000</v>
      </c>
      <c r="Q22" s="276">
        <f>'E4-Plan rash. -izdat. po izvor.'!AE94</f>
        <v>7500</v>
      </c>
      <c r="R22" s="276"/>
      <c r="S22" s="276">
        <f>'E4-Plan rash. -izdat. po izvor.'!AG86</f>
        <v>0</v>
      </c>
      <c r="T22" s="276">
        <f>'E4-Plan rash. -izdat. po izvor.'!AH86</f>
        <v>0</v>
      </c>
      <c r="U22" s="276">
        <f>'E4-Plan rash. -izdat. po izvor.'!AI86</f>
        <v>0</v>
      </c>
      <c r="V22" s="276">
        <f>'E4-Plan rash. -izdat. po izvor.'!AJ94</f>
        <v>7500</v>
      </c>
      <c r="W22" s="276">
        <f>'E4-Plan rash. -izdat. po izvor.'!AK86</f>
        <v>0</v>
      </c>
      <c r="X22" s="276">
        <f>'E4-Plan rash. -izdat. po izvor.'!AL86</f>
        <v>0</v>
      </c>
      <c r="Y22" s="276">
        <f>'E4-Plan rash. -izdat. po izvor.'!AM86</f>
        <v>0</v>
      </c>
      <c r="Z22" s="276">
        <f>'E4-Plan rash. -izdat. po izvor.'!AN86</f>
        <v>0</v>
      </c>
      <c r="AA22" s="276">
        <f>'E4-Plan rash. -izdat. po izvor.'!AO86</f>
        <v>0</v>
      </c>
      <c r="AB22" s="276">
        <f>'E4-Plan rash. -izdat. po izvor.'!AP86</f>
        <v>0</v>
      </c>
    </row>
    <row r="23" spans="1:28" s="249" customFormat="1">
      <c r="A23" s="275">
        <v>313</v>
      </c>
      <c r="B23" s="267" t="s">
        <v>216</v>
      </c>
      <c r="C23" s="276">
        <f>'E4-Plan rash. -izdat. po izvor.'!Q98</f>
        <v>100737</v>
      </c>
      <c r="D23" s="276">
        <f>'E4-Plan rash. -izdat. po izvor.'!R98</f>
        <v>64897</v>
      </c>
      <c r="E23" s="276"/>
      <c r="F23" s="276">
        <f>'E4-Plan rash. -izdat. po izvor.'!T98</f>
        <v>0</v>
      </c>
      <c r="G23" s="276">
        <f>'E4-Plan rash. -izdat. po izvor.'!U98</f>
        <v>0</v>
      </c>
      <c r="H23" s="276">
        <f>'E4-Plan rash. -izdat. po izvor.'!V98</f>
        <v>0</v>
      </c>
      <c r="I23" s="276">
        <f>'E4-Plan rash. -izdat. po izvor.'!W98</f>
        <v>35840</v>
      </c>
      <c r="J23" s="276">
        <f>'E4-Plan rash. -izdat. po izvor.'!X98</f>
        <v>0</v>
      </c>
      <c r="K23" s="276">
        <f>'E4-Plan rash. -izdat. po izvor.'!Y98</f>
        <v>0</v>
      </c>
      <c r="L23" s="276">
        <f>'E4-Plan rash. -izdat. po izvor.'!Z98</f>
        <v>0</v>
      </c>
      <c r="M23" s="276">
        <f>'E4-Plan rash. -izdat. po izvor.'!AA98</f>
        <v>0</v>
      </c>
      <c r="N23" s="276">
        <f>'E4-Plan rash. -izdat. po izvor.'!AB98</f>
        <v>0</v>
      </c>
      <c r="O23" s="276">
        <f>'E4-Plan rash. -izdat. po izvor.'!AC98</f>
        <v>0</v>
      </c>
      <c r="P23" s="276">
        <f>'E4-Plan rash. -izdat. po izvor.'!AD98</f>
        <v>100737</v>
      </c>
      <c r="Q23" s="276">
        <f>'E4-Plan rash. -izdat. po izvor.'!AE98</f>
        <v>64897</v>
      </c>
      <c r="R23" s="276"/>
      <c r="S23" s="276">
        <f>'E4-Plan rash. -izdat. po izvor.'!AG90</f>
        <v>0</v>
      </c>
      <c r="T23" s="276">
        <f>'E4-Plan rash. -izdat. po izvor.'!AH90</f>
        <v>0</v>
      </c>
      <c r="U23" s="276">
        <f>'E4-Plan rash. -izdat. po izvor.'!AI90</f>
        <v>0</v>
      </c>
      <c r="V23" s="276">
        <f>'E4-Plan rash. -izdat. po izvor.'!AJ98</f>
        <v>35840</v>
      </c>
      <c r="W23" s="276">
        <f>'E4-Plan rash. -izdat. po izvor.'!AK90</f>
        <v>0</v>
      </c>
      <c r="X23" s="276">
        <f>'E4-Plan rash. -izdat. po izvor.'!AL90</f>
        <v>0</v>
      </c>
      <c r="Y23" s="276">
        <f>'E4-Plan rash. -izdat. po izvor.'!AM90</f>
        <v>0</v>
      </c>
      <c r="Z23" s="276">
        <f>'E4-Plan rash. -izdat. po izvor.'!AN90</f>
        <v>0</v>
      </c>
      <c r="AA23" s="276">
        <f>'E4-Plan rash. -izdat. po izvor.'!AO90</f>
        <v>0</v>
      </c>
      <c r="AB23" s="276">
        <f>'E4-Plan rash. -izdat. po izvor.'!AP90</f>
        <v>0</v>
      </c>
    </row>
    <row r="24" spans="1:28" s="249" customFormat="1">
      <c r="A24" s="275">
        <v>321</v>
      </c>
      <c r="B24" s="267" t="s">
        <v>222</v>
      </c>
      <c r="C24" s="276">
        <f>'E4-Plan rash. -izdat. po izvor.'!Q103</f>
        <v>53064</v>
      </c>
      <c r="D24" s="276">
        <f>'E4-Plan rash. -izdat. po izvor.'!R103</f>
        <v>2500</v>
      </c>
      <c r="E24" s="276"/>
      <c r="F24" s="276">
        <f>'E4-Plan rash. -izdat. po izvor.'!T103</f>
        <v>0</v>
      </c>
      <c r="G24" s="276">
        <f>'E4-Plan rash. -izdat. po izvor.'!U103</f>
        <v>0</v>
      </c>
      <c r="H24" s="276">
        <f>'E4-Plan rash. -izdat. po izvor.'!V103</f>
        <v>0</v>
      </c>
      <c r="I24" s="276">
        <f>'E4-Plan rash. -izdat. po izvor.'!W103</f>
        <v>50564</v>
      </c>
      <c r="J24" s="276">
        <f>'E4-Plan rash. -izdat. po izvor.'!X103</f>
        <v>0</v>
      </c>
      <c r="K24" s="276">
        <f>'E4-Plan rash. -izdat. po izvor.'!Y103</f>
        <v>0</v>
      </c>
      <c r="L24" s="276">
        <f>'E4-Plan rash. -izdat. po izvor.'!Z103</f>
        <v>0</v>
      </c>
      <c r="M24" s="276">
        <f>'E4-Plan rash. -izdat. po izvor.'!AA103</f>
        <v>0</v>
      </c>
      <c r="N24" s="276">
        <f>'E4-Plan rash. -izdat. po izvor.'!AB103</f>
        <v>0</v>
      </c>
      <c r="O24" s="276">
        <f>'E4-Plan rash. -izdat. po izvor.'!AC103</f>
        <v>0</v>
      </c>
      <c r="P24" s="276">
        <f>'E4-Plan rash. -izdat. po izvor.'!AD103</f>
        <v>53064</v>
      </c>
      <c r="Q24" s="276">
        <f>'E4-Plan rash. -izdat. po izvor.'!AE103</f>
        <v>2500</v>
      </c>
      <c r="R24" s="276"/>
      <c r="S24" s="276">
        <f>'E4-Plan rash. -izdat. po izvor.'!AG94</f>
        <v>0</v>
      </c>
      <c r="T24" s="276">
        <f>'E4-Plan rash. -izdat. po izvor.'!AH94</f>
        <v>0</v>
      </c>
      <c r="U24" s="276">
        <f>'E4-Plan rash. -izdat. po izvor.'!AI94</f>
        <v>0</v>
      </c>
      <c r="V24" s="276">
        <f>'E4-Plan rash. -izdat. po izvor.'!AJ103</f>
        <v>50564</v>
      </c>
      <c r="W24" s="276">
        <f>'E4-Plan rash. -izdat. po izvor.'!AK94</f>
        <v>0</v>
      </c>
      <c r="X24" s="276">
        <f>'E4-Plan rash. -izdat. po izvor.'!AL94</f>
        <v>0</v>
      </c>
      <c r="Y24" s="276">
        <f>'E4-Plan rash. -izdat. po izvor.'!AM94</f>
        <v>0</v>
      </c>
      <c r="Z24" s="276">
        <f>'E4-Plan rash. -izdat. po izvor.'!AN94</f>
        <v>0</v>
      </c>
      <c r="AA24" s="276">
        <f>'E4-Plan rash. -izdat. po izvor.'!AO94</f>
        <v>0</v>
      </c>
      <c r="AB24" s="276">
        <f>'E4-Plan rash. -izdat. po izvor.'!AP94</f>
        <v>0</v>
      </c>
    </row>
    <row r="25" spans="1:28" s="249" customFormat="1">
      <c r="A25" s="275">
        <v>323</v>
      </c>
      <c r="B25" s="267" t="s">
        <v>34</v>
      </c>
      <c r="C25" s="276">
        <f>'E4-Plan rash. -izdat. po izvor.'!Q108</f>
        <v>20000</v>
      </c>
      <c r="D25" s="276">
        <f>'E4-Plan rash. -izdat. po izvor.'!R108</f>
        <v>0</v>
      </c>
      <c r="E25" s="276"/>
      <c r="F25" s="276">
        <f>'E4-Plan rash. -izdat. po izvor.'!T108</f>
        <v>0</v>
      </c>
      <c r="G25" s="276">
        <f>'E4-Plan rash. -izdat. po izvor.'!U108</f>
        <v>0</v>
      </c>
      <c r="H25" s="276">
        <f>'E4-Plan rash. -izdat. po izvor.'!V108</f>
        <v>0</v>
      </c>
      <c r="I25" s="276">
        <f>'E4-Plan rash. -izdat. po izvor.'!W108</f>
        <v>20000</v>
      </c>
      <c r="J25" s="276">
        <f>'E4-Plan rash. -izdat. po izvor.'!X108</f>
        <v>0</v>
      </c>
      <c r="K25" s="276">
        <f>'E4-Plan rash. -izdat. po izvor.'!Y108</f>
        <v>0</v>
      </c>
      <c r="L25" s="276">
        <f>'E4-Plan rash. -izdat. po izvor.'!Z108</f>
        <v>0</v>
      </c>
      <c r="M25" s="276">
        <f>'E4-Plan rash. -izdat. po izvor.'!AA108</f>
        <v>0</v>
      </c>
      <c r="N25" s="276">
        <f>'E4-Plan rash. -izdat. po izvor.'!AB108</f>
        <v>0</v>
      </c>
      <c r="O25" s="276">
        <f>'E4-Plan rash. -izdat. po izvor.'!AC108</f>
        <v>0</v>
      </c>
      <c r="P25" s="276">
        <f>'E4-Plan rash. -izdat. po izvor.'!AD108</f>
        <v>20000</v>
      </c>
      <c r="Q25" s="276">
        <f>'E4-Plan rash. -izdat. po izvor.'!AE108</f>
        <v>0</v>
      </c>
      <c r="R25" s="276"/>
      <c r="S25" s="276">
        <f>'E4-Plan rash. -izdat. po izvor.'!AG96</f>
        <v>0</v>
      </c>
      <c r="T25" s="276">
        <f>'E4-Plan rash. -izdat. po izvor.'!AH96</f>
        <v>0</v>
      </c>
      <c r="U25" s="276">
        <f>'E4-Plan rash. -izdat. po izvor.'!AI96</f>
        <v>0</v>
      </c>
      <c r="V25" s="276">
        <f>'E4-Plan rash. -izdat. po izvor.'!AJ108</f>
        <v>20000</v>
      </c>
      <c r="W25" s="276">
        <f>'E4-Plan rash. -izdat. po izvor.'!AK96</f>
        <v>0</v>
      </c>
      <c r="X25" s="276">
        <f>'E4-Plan rash. -izdat. po izvor.'!AL96</f>
        <v>0</v>
      </c>
      <c r="Y25" s="276">
        <f>'E4-Plan rash. -izdat. po izvor.'!AM96</f>
        <v>0</v>
      </c>
      <c r="Z25" s="276">
        <f>'E4-Plan rash. -izdat. po izvor.'!AN96</f>
        <v>0</v>
      </c>
      <c r="AA25" s="276">
        <f>'E4-Plan rash. -izdat. po izvor.'!AO96</f>
        <v>0</v>
      </c>
      <c r="AB25" s="276">
        <f>'E4-Plan rash. -izdat. po izvor.'!AP96</f>
        <v>0</v>
      </c>
    </row>
    <row r="26" spans="1:28" s="255" customFormat="1">
      <c r="A26" s="272" t="s">
        <v>21</v>
      </c>
      <c r="B26" s="392" t="s">
        <v>427</v>
      </c>
      <c r="C26" s="274">
        <f t="shared" ref="C26:AB26" si="7">SUM(C27:C32)</f>
        <v>1019805</v>
      </c>
      <c r="D26" s="274">
        <f t="shared" si="7"/>
        <v>0</v>
      </c>
      <c r="E26" s="274"/>
      <c r="F26" s="274">
        <f t="shared" si="7"/>
        <v>0</v>
      </c>
      <c r="G26" s="274">
        <f t="shared" si="7"/>
        <v>0</v>
      </c>
      <c r="H26" s="274">
        <f t="shared" si="7"/>
        <v>0</v>
      </c>
      <c r="I26" s="274">
        <f t="shared" si="7"/>
        <v>58200</v>
      </c>
      <c r="J26" s="274">
        <f t="shared" si="7"/>
        <v>0</v>
      </c>
      <c r="K26" s="274">
        <f t="shared" si="7"/>
        <v>961605</v>
      </c>
      <c r="L26" s="274">
        <f t="shared" si="7"/>
        <v>0</v>
      </c>
      <c r="M26" s="274">
        <f t="shared" si="7"/>
        <v>0</v>
      </c>
      <c r="N26" s="274">
        <f t="shared" si="7"/>
        <v>0</v>
      </c>
      <c r="O26" s="274">
        <f t="shared" si="7"/>
        <v>0</v>
      </c>
      <c r="P26" s="274">
        <f t="shared" si="7"/>
        <v>1023312</v>
      </c>
      <c r="Q26" s="274">
        <f t="shared" si="7"/>
        <v>0</v>
      </c>
      <c r="R26" s="274"/>
      <c r="S26" s="274">
        <f t="shared" si="7"/>
        <v>0</v>
      </c>
      <c r="T26" s="274">
        <f t="shared" si="7"/>
        <v>0</v>
      </c>
      <c r="U26" s="274">
        <f t="shared" si="7"/>
        <v>0</v>
      </c>
      <c r="V26" s="274">
        <f t="shared" si="7"/>
        <v>58200</v>
      </c>
      <c r="W26" s="274">
        <f t="shared" si="7"/>
        <v>0</v>
      </c>
      <c r="X26" s="274">
        <f t="shared" si="7"/>
        <v>965112</v>
      </c>
      <c r="Y26" s="274">
        <f t="shared" si="7"/>
        <v>0</v>
      </c>
      <c r="Z26" s="274">
        <f t="shared" si="7"/>
        <v>0</v>
      </c>
      <c r="AA26" s="274">
        <f t="shared" si="7"/>
        <v>0</v>
      </c>
      <c r="AB26" s="274">
        <f t="shared" si="7"/>
        <v>0</v>
      </c>
    </row>
    <row r="27" spans="1:28">
      <c r="A27" s="275">
        <v>311</v>
      </c>
      <c r="B27" s="267" t="s">
        <v>209</v>
      </c>
      <c r="C27" s="276">
        <f>'E4-Plan rash. -izdat. po izvor.'!Q130</f>
        <v>755091</v>
      </c>
      <c r="D27" s="276">
        <f>'E4-Plan rash. -izdat. po izvor.'!R130</f>
        <v>0</v>
      </c>
      <c r="E27" s="276"/>
      <c r="F27" s="276">
        <f>'E4-Plan rash. -izdat. po izvor.'!T92</f>
        <v>0</v>
      </c>
      <c r="G27" s="276">
        <f>'E4-Plan rash. -izdat. po izvor.'!U92</f>
        <v>0</v>
      </c>
      <c r="H27" s="276">
        <f>'E4-Plan rash. -izdat. po izvor.'!V92</f>
        <v>0</v>
      </c>
      <c r="I27" s="276">
        <f>'E4-Plan rash. -izdat. po izvor.'!W130</f>
        <v>30000</v>
      </c>
      <c r="J27" s="276">
        <f>'E4-Plan rash. -izdat. po izvor.'!X92</f>
        <v>0</v>
      </c>
      <c r="K27" s="276">
        <f>'E4-Plan rash. -izdat. po izvor.'!Y130</f>
        <v>725091</v>
      </c>
      <c r="L27" s="276">
        <f>'E4-Plan rash. -izdat. po izvor.'!Z92</f>
        <v>0</v>
      </c>
      <c r="M27" s="276">
        <f>'E4-Plan rash. -izdat. po izvor.'!AA92</f>
        <v>0</v>
      </c>
      <c r="N27" s="276">
        <f>'E4-Plan rash. -izdat. po izvor.'!AB92</f>
        <v>0</v>
      </c>
      <c r="O27" s="276">
        <f>'E4-Plan rash. -izdat. po izvor.'!AC92</f>
        <v>0</v>
      </c>
      <c r="P27" s="276">
        <f>'E4-Plan rash. -izdat. po izvor.'!AD130</f>
        <v>758288</v>
      </c>
      <c r="Q27" s="276">
        <f>'E4-Plan rash. -izdat. po izvor.'!AE130</f>
        <v>0</v>
      </c>
      <c r="R27" s="276"/>
      <c r="S27" s="276">
        <f>'E4-Plan rash. -izdat. po izvor.'!AG92</f>
        <v>0</v>
      </c>
      <c r="T27" s="276">
        <f>'E4-Plan rash. -izdat. po izvor.'!AH92</f>
        <v>0</v>
      </c>
      <c r="U27" s="276">
        <f>'E4-Plan rash. -izdat. po izvor.'!AI92</f>
        <v>0</v>
      </c>
      <c r="V27" s="276">
        <f>'E4-Plan rash. -izdat. po izvor.'!AJ130</f>
        <v>30000</v>
      </c>
      <c r="W27" s="276">
        <f>'E4-Plan rash. -izdat. po izvor.'!AK92</f>
        <v>0</v>
      </c>
      <c r="X27" s="276">
        <f>'E4-Plan rash. -izdat. po izvor.'!AL130</f>
        <v>728288</v>
      </c>
      <c r="Y27" s="276">
        <f>'E4-Plan rash. -izdat. po izvor.'!AM92</f>
        <v>0</v>
      </c>
      <c r="Z27" s="276">
        <f>'E4-Plan rash. -izdat. po izvor.'!AN92</f>
        <v>0</v>
      </c>
      <c r="AA27" s="276">
        <f>'E4-Plan rash. -izdat. po izvor.'!AO92</f>
        <v>0</v>
      </c>
      <c r="AB27" s="276">
        <f>'E4-Plan rash. -izdat. po izvor.'!AP92</f>
        <v>0</v>
      </c>
    </row>
    <row r="28" spans="1:28">
      <c r="A28" s="275">
        <v>312</v>
      </c>
      <c r="B28" s="267" t="s">
        <v>24</v>
      </c>
      <c r="C28" s="276">
        <f>'E4-Plan rash. -izdat. po izvor.'!Q132</f>
        <v>15000</v>
      </c>
      <c r="D28" s="276">
        <f>'E4-Plan rash. -izdat. po izvor.'!R132</f>
        <v>0</v>
      </c>
      <c r="E28" s="276"/>
      <c r="F28" s="276">
        <f>'E4-Plan rash. -izdat. po izvor.'!T94</f>
        <v>0</v>
      </c>
      <c r="G28" s="276">
        <f>'E4-Plan rash. -izdat. po izvor.'!U94</f>
        <v>0</v>
      </c>
      <c r="H28" s="276">
        <f>'E4-Plan rash. -izdat. po izvor.'!V94</f>
        <v>0</v>
      </c>
      <c r="I28" s="276">
        <f>'E4-Plan rash. -izdat. po izvor.'!W132</f>
        <v>5000</v>
      </c>
      <c r="J28" s="276">
        <f>'E4-Plan rash. -izdat. po izvor.'!X94</f>
        <v>0</v>
      </c>
      <c r="K28" s="276">
        <f>'E4-Plan rash. -izdat. po izvor.'!Y132</f>
        <v>10000</v>
      </c>
      <c r="L28" s="276">
        <f>'E4-Plan rash. -izdat. po izvor.'!Z94</f>
        <v>0</v>
      </c>
      <c r="M28" s="276">
        <f>'E4-Plan rash. -izdat. po izvor.'!AA94</f>
        <v>0</v>
      </c>
      <c r="N28" s="276">
        <f>'E4-Plan rash. -izdat. po izvor.'!AB94</f>
        <v>0</v>
      </c>
      <c r="O28" s="276">
        <f>'E4-Plan rash. -izdat. po izvor.'!AC94</f>
        <v>0</v>
      </c>
      <c r="P28" s="276">
        <f>'E4-Plan rash. -izdat. po izvor.'!AD132</f>
        <v>15000</v>
      </c>
      <c r="Q28" s="276">
        <f>'E4-Plan rash. -izdat. po izvor.'!AE132</f>
        <v>0</v>
      </c>
      <c r="R28" s="276"/>
      <c r="S28" s="276">
        <f>'E4-Plan rash. -izdat. po izvor.'!AG94</f>
        <v>0</v>
      </c>
      <c r="T28" s="276">
        <f>'E4-Plan rash. -izdat. po izvor.'!AH94</f>
        <v>0</v>
      </c>
      <c r="U28" s="276">
        <f>'E4-Plan rash. -izdat. po izvor.'!AI94</f>
        <v>0</v>
      </c>
      <c r="V28" s="276">
        <f>'E4-Plan rash. -izdat. po izvor.'!AJ132</f>
        <v>5000</v>
      </c>
      <c r="W28" s="276">
        <f>'E4-Plan rash. -izdat. po izvor.'!AK94</f>
        <v>0</v>
      </c>
      <c r="X28" s="276">
        <f>'E4-Plan rash. -izdat. po izvor.'!AL132</f>
        <v>10000</v>
      </c>
      <c r="Y28" s="276">
        <f>'E4-Plan rash. -izdat. po izvor.'!AM94</f>
        <v>0</v>
      </c>
      <c r="Z28" s="276">
        <f>'E4-Plan rash. -izdat. po izvor.'!AN94</f>
        <v>0</v>
      </c>
      <c r="AA28" s="276">
        <f>'E4-Plan rash. -izdat. po izvor.'!AO94</f>
        <v>0</v>
      </c>
      <c r="AB28" s="276">
        <f>'E4-Plan rash. -izdat. po izvor.'!AP94</f>
        <v>0</v>
      </c>
    </row>
    <row r="29" spans="1:28">
      <c r="A29" s="275">
        <v>313</v>
      </c>
      <c r="B29" s="267" t="s">
        <v>216</v>
      </c>
      <c r="C29" s="276">
        <f>'E4-Plan rash. -izdat. po izvor.'!Q136</f>
        <v>70214</v>
      </c>
      <c r="D29" s="276">
        <f>'E4-Plan rash. -izdat. po izvor.'!R136</f>
        <v>0</v>
      </c>
      <c r="E29" s="276"/>
      <c r="F29" s="276">
        <f>'E4-Plan rash. -izdat. po izvor.'!T98</f>
        <v>0</v>
      </c>
      <c r="G29" s="276">
        <f>'E4-Plan rash. -izdat. po izvor.'!U98</f>
        <v>0</v>
      </c>
      <c r="H29" s="276">
        <f>'E4-Plan rash. -izdat. po izvor.'!V98</f>
        <v>0</v>
      </c>
      <c r="I29" s="276">
        <f>'E4-Plan rash. -izdat. po izvor.'!W136</f>
        <v>3200</v>
      </c>
      <c r="J29" s="276">
        <f>'E4-Plan rash. -izdat. po izvor.'!X98</f>
        <v>0</v>
      </c>
      <c r="K29" s="276">
        <f>'E4-Plan rash. -izdat. po izvor.'!Y136</f>
        <v>67014</v>
      </c>
      <c r="L29" s="276">
        <f>'E4-Plan rash. -izdat. po izvor.'!Z98</f>
        <v>0</v>
      </c>
      <c r="M29" s="276">
        <f>'E4-Plan rash. -izdat. po izvor.'!AA98</f>
        <v>0</v>
      </c>
      <c r="N29" s="276">
        <f>'E4-Plan rash. -izdat. po izvor.'!AB98</f>
        <v>0</v>
      </c>
      <c r="O29" s="276">
        <f>'E4-Plan rash. -izdat. po izvor.'!AC98</f>
        <v>0</v>
      </c>
      <c r="P29" s="276">
        <f>'E4-Plan rash. -izdat. po izvor.'!AD136</f>
        <v>70524</v>
      </c>
      <c r="Q29" s="276">
        <f>'E4-Plan rash. -izdat. po izvor.'!AE136</f>
        <v>0</v>
      </c>
      <c r="R29" s="276"/>
      <c r="S29" s="276">
        <f>'E4-Plan rash. -izdat. po izvor.'!AG98</f>
        <v>0</v>
      </c>
      <c r="T29" s="276">
        <f>'E4-Plan rash. -izdat. po izvor.'!AH98</f>
        <v>0</v>
      </c>
      <c r="U29" s="276">
        <f>'E4-Plan rash. -izdat. po izvor.'!AI98</f>
        <v>0</v>
      </c>
      <c r="V29" s="276">
        <f>'E4-Plan rash. -izdat. po izvor.'!AJ136</f>
        <v>3200</v>
      </c>
      <c r="W29" s="276">
        <f>'E4-Plan rash. -izdat. po izvor.'!AK98</f>
        <v>0</v>
      </c>
      <c r="X29" s="276">
        <f>'E4-Plan rash. -izdat. po izvor.'!AL136</f>
        <v>67324</v>
      </c>
      <c r="Y29" s="276">
        <f>'E4-Plan rash. -izdat. po izvor.'!AM98</f>
        <v>0</v>
      </c>
      <c r="Z29" s="276">
        <f>'E4-Plan rash. -izdat. po izvor.'!AN98</f>
        <v>0</v>
      </c>
      <c r="AA29" s="276">
        <f>'E4-Plan rash. -izdat. po izvor.'!AO98</f>
        <v>0</v>
      </c>
      <c r="AB29" s="276">
        <f>'E4-Plan rash. -izdat. po izvor.'!AP98</f>
        <v>0</v>
      </c>
    </row>
    <row r="30" spans="1:28">
      <c r="A30" s="275">
        <v>321</v>
      </c>
      <c r="B30" s="267" t="s">
        <v>222</v>
      </c>
      <c r="C30" s="276">
        <f>'E4-Plan rash. -izdat. po izvor.'!Q141</f>
        <v>93900</v>
      </c>
      <c r="D30" s="276">
        <f>'E4-Plan rash. -izdat. po izvor.'!R141</f>
        <v>0</v>
      </c>
      <c r="E30" s="276"/>
      <c r="F30" s="276">
        <f>'E4-Plan rash. -izdat. po izvor.'!T103</f>
        <v>0</v>
      </c>
      <c r="G30" s="276">
        <f>'E4-Plan rash. -izdat. po izvor.'!U103</f>
        <v>0</v>
      </c>
      <c r="H30" s="276">
        <f>'E4-Plan rash. -izdat. po izvor.'!V103</f>
        <v>0</v>
      </c>
      <c r="I30" s="276">
        <f>'E4-Plan rash. -izdat. po izvor.'!W141</f>
        <v>5000</v>
      </c>
      <c r="J30" s="276">
        <f>'E4-Plan rash. -izdat. po izvor.'!X103</f>
        <v>0</v>
      </c>
      <c r="K30" s="276">
        <f>'E4-Plan rash. -izdat. po izvor.'!Y141</f>
        <v>88900</v>
      </c>
      <c r="L30" s="276">
        <f>'E4-Plan rash. -izdat. po izvor.'!Z103</f>
        <v>0</v>
      </c>
      <c r="M30" s="276">
        <f>'E4-Plan rash. -izdat. po izvor.'!AA103</f>
        <v>0</v>
      </c>
      <c r="N30" s="276">
        <f>'E4-Plan rash. -izdat. po izvor.'!AB103</f>
        <v>0</v>
      </c>
      <c r="O30" s="276">
        <f>'E4-Plan rash. -izdat. po izvor.'!AC103</f>
        <v>0</v>
      </c>
      <c r="P30" s="276">
        <f>'E4-Plan rash. -izdat. po izvor.'!AD141</f>
        <v>93900</v>
      </c>
      <c r="Q30" s="276">
        <f>'E4-Plan rash. -izdat. po izvor.'!AE141</f>
        <v>0</v>
      </c>
      <c r="R30" s="276"/>
      <c r="S30" s="276">
        <f>'E4-Plan rash. -izdat. po izvor.'!AG103</f>
        <v>0</v>
      </c>
      <c r="T30" s="276">
        <f>'E4-Plan rash. -izdat. po izvor.'!AH103</f>
        <v>0</v>
      </c>
      <c r="U30" s="276">
        <f>'E4-Plan rash. -izdat. po izvor.'!AI103</f>
        <v>0</v>
      </c>
      <c r="V30" s="276">
        <f>'E4-Plan rash. -izdat. po izvor.'!AJ141</f>
        <v>5000</v>
      </c>
      <c r="W30" s="276">
        <f>'E4-Plan rash. -izdat. po izvor.'!AK103</f>
        <v>0</v>
      </c>
      <c r="X30" s="276">
        <f>'E4-Plan rash. -izdat. po izvor.'!AL141</f>
        <v>88900</v>
      </c>
      <c r="Y30" s="276">
        <f>'E4-Plan rash. -izdat. po izvor.'!AM103</f>
        <v>0</v>
      </c>
      <c r="Z30" s="276">
        <f>'E4-Plan rash. -izdat. po izvor.'!AN103</f>
        <v>0</v>
      </c>
      <c r="AA30" s="276">
        <f>'E4-Plan rash. -izdat. po izvor.'!AO103</f>
        <v>0</v>
      </c>
      <c r="AB30" s="276">
        <f>'E4-Plan rash. -izdat. po izvor.'!AP103</f>
        <v>0</v>
      </c>
    </row>
    <row r="31" spans="1:28">
      <c r="A31" s="215">
        <v>322</v>
      </c>
      <c r="B31" s="204" t="s">
        <v>229</v>
      </c>
      <c r="C31" s="276">
        <f>'E4-Plan rash. -izdat. po izvor.'!Q145</f>
        <v>10000</v>
      </c>
      <c r="D31" s="276">
        <f>'E4-Plan rash. -izdat. po izvor.'!R145</f>
        <v>0</v>
      </c>
      <c r="E31" s="276"/>
      <c r="F31" s="276"/>
      <c r="G31" s="276"/>
      <c r="H31" s="276"/>
      <c r="I31" s="276">
        <f>'E4-Plan rash. -izdat. po izvor.'!W145</f>
        <v>0</v>
      </c>
      <c r="J31" s="276"/>
      <c r="K31" s="276">
        <f>'E4-Plan rash. -izdat. po izvor.'!Y145</f>
        <v>10000</v>
      </c>
      <c r="L31" s="276"/>
      <c r="M31" s="276"/>
      <c r="N31" s="276"/>
      <c r="O31" s="276"/>
      <c r="P31" s="276">
        <f>'E4-Plan rash. -izdat. po izvor.'!AD145</f>
        <v>10000</v>
      </c>
      <c r="Q31" s="276">
        <f>'E4-Plan rash. -izdat. po izvor.'!AE145</f>
        <v>0</v>
      </c>
      <c r="R31" s="276"/>
      <c r="S31" s="276"/>
      <c r="T31" s="276"/>
      <c r="U31" s="276"/>
      <c r="V31" s="276">
        <f>'E4-Plan rash. -izdat. po izvor.'!AJ145</f>
        <v>0</v>
      </c>
      <c r="W31" s="276"/>
      <c r="X31" s="276">
        <f>'E4-Plan rash. -izdat. po izvor.'!AL145</f>
        <v>10000</v>
      </c>
      <c r="Y31" s="276"/>
      <c r="Z31" s="276"/>
      <c r="AA31" s="276"/>
      <c r="AB31" s="276"/>
    </row>
    <row r="32" spans="1:28">
      <c r="A32" s="215">
        <v>323</v>
      </c>
      <c r="B32" s="204" t="s">
        <v>237</v>
      </c>
      <c r="C32" s="276">
        <f>'E4-Plan rash. -izdat. po izvor.'!Q149</f>
        <v>75600</v>
      </c>
      <c r="D32" s="276">
        <f>'E4-Plan rash. -izdat. po izvor.'!R149</f>
        <v>0</v>
      </c>
      <c r="E32" s="276"/>
      <c r="F32" s="276">
        <f>'E4-Plan rash. -izdat. po izvor.'!T108</f>
        <v>0</v>
      </c>
      <c r="G32" s="276">
        <f>'E4-Plan rash. -izdat. po izvor.'!U108</f>
        <v>0</v>
      </c>
      <c r="H32" s="276">
        <f>'E4-Plan rash. -izdat. po izvor.'!V108</f>
        <v>0</v>
      </c>
      <c r="I32" s="276">
        <f>'E4-Plan rash. -izdat. po izvor.'!W149</f>
        <v>15000</v>
      </c>
      <c r="J32" s="276">
        <f>'E4-Plan rash. -izdat. po izvor.'!X108</f>
        <v>0</v>
      </c>
      <c r="K32" s="276">
        <f>'E4-Plan rash. -izdat. po izvor.'!Y149</f>
        <v>60600</v>
      </c>
      <c r="L32" s="276">
        <f>'E4-Plan rash. -izdat. po izvor.'!Z108</f>
        <v>0</v>
      </c>
      <c r="M32" s="276">
        <f>'E4-Plan rash. -izdat. po izvor.'!AA108</f>
        <v>0</v>
      </c>
      <c r="N32" s="276">
        <f>'E4-Plan rash. -izdat. po izvor.'!AB108</f>
        <v>0</v>
      </c>
      <c r="O32" s="276">
        <f>'E4-Plan rash. -izdat. po izvor.'!AC108</f>
        <v>0</v>
      </c>
      <c r="P32" s="276">
        <f>'E4-Plan rash. -izdat. po izvor.'!AD149</f>
        <v>75600</v>
      </c>
      <c r="Q32" s="276">
        <f>'E4-Plan rash. -izdat. po izvor.'!AE149</f>
        <v>0</v>
      </c>
      <c r="R32" s="276"/>
      <c r="S32" s="276">
        <f>'E4-Plan rash. -izdat. po izvor.'!AG108</f>
        <v>0</v>
      </c>
      <c r="T32" s="276">
        <f>'E4-Plan rash. -izdat. po izvor.'!AH108</f>
        <v>0</v>
      </c>
      <c r="U32" s="276">
        <f>'E4-Plan rash. -izdat. po izvor.'!AI108</f>
        <v>0</v>
      </c>
      <c r="V32" s="276">
        <f>'E4-Plan rash. -izdat. po izvor.'!AJ149</f>
        <v>15000</v>
      </c>
      <c r="W32" s="276">
        <f>'E4-Plan rash. -izdat. po izvor.'!AK108</f>
        <v>0</v>
      </c>
      <c r="X32" s="276">
        <f>'E4-Plan rash. -izdat. po izvor.'!AL149</f>
        <v>60600</v>
      </c>
      <c r="Y32" s="276">
        <f>'E4-Plan rash. -izdat. po izvor.'!AM108</f>
        <v>0</v>
      </c>
      <c r="Z32" s="276">
        <f>'E4-Plan rash. -izdat. po izvor.'!AN108</f>
        <v>0</v>
      </c>
      <c r="AA32" s="276">
        <f>'E4-Plan rash. -izdat. po izvor.'!AO108</f>
        <v>0</v>
      </c>
      <c r="AB32" s="276">
        <f>'E4-Plan rash. -izdat. po izvor.'!AP108</f>
        <v>0</v>
      </c>
    </row>
    <row r="33" spans="1:28" ht="25.5">
      <c r="A33" s="272" t="s">
        <v>21</v>
      </c>
      <c r="B33" s="273" t="s">
        <v>63</v>
      </c>
      <c r="C33" s="274">
        <f t="shared" ref="C33:AB33" si="8">SUM(C34:C36)</f>
        <v>0</v>
      </c>
      <c r="D33" s="274">
        <f t="shared" si="8"/>
        <v>0</v>
      </c>
      <c r="E33" s="274"/>
      <c r="F33" s="274">
        <f t="shared" si="8"/>
        <v>0</v>
      </c>
      <c r="G33" s="274">
        <f t="shared" si="8"/>
        <v>0</v>
      </c>
      <c r="H33" s="274">
        <f t="shared" si="8"/>
        <v>0</v>
      </c>
      <c r="I33" s="274">
        <f t="shared" si="8"/>
        <v>0</v>
      </c>
      <c r="J33" s="274">
        <f t="shared" si="8"/>
        <v>0</v>
      </c>
      <c r="K33" s="274">
        <f t="shared" si="8"/>
        <v>0</v>
      </c>
      <c r="L33" s="274">
        <f t="shared" si="8"/>
        <v>0</v>
      </c>
      <c r="M33" s="274">
        <f t="shared" si="8"/>
        <v>0</v>
      </c>
      <c r="N33" s="274">
        <f t="shared" si="8"/>
        <v>0</v>
      </c>
      <c r="O33" s="274">
        <f t="shared" si="8"/>
        <v>0</v>
      </c>
      <c r="P33" s="274">
        <f t="shared" si="8"/>
        <v>0</v>
      </c>
      <c r="Q33" s="274">
        <f t="shared" si="8"/>
        <v>0</v>
      </c>
      <c r="R33" s="274"/>
      <c r="S33" s="274">
        <f t="shared" si="8"/>
        <v>0</v>
      </c>
      <c r="T33" s="274">
        <f t="shared" si="8"/>
        <v>0</v>
      </c>
      <c r="U33" s="274">
        <f t="shared" si="8"/>
        <v>0</v>
      </c>
      <c r="V33" s="274">
        <f t="shared" si="8"/>
        <v>0</v>
      </c>
      <c r="W33" s="274">
        <f t="shared" si="8"/>
        <v>0</v>
      </c>
      <c r="X33" s="274">
        <f t="shared" si="8"/>
        <v>0</v>
      </c>
      <c r="Y33" s="274">
        <f t="shared" si="8"/>
        <v>0</v>
      </c>
      <c r="Z33" s="274">
        <f t="shared" si="8"/>
        <v>0</v>
      </c>
      <c r="AA33" s="274">
        <f t="shared" si="8"/>
        <v>0</v>
      </c>
      <c r="AB33" s="274">
        <f t="shared" si="8"/>
        <v>0</v>
      </c>
    </row>
    <row r="34" spans="1:28">
      <c r="A34" s="275">
        <v>311</v>
      </c>
      <c r="B34" s="267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</row>
    <row r="35" spans="1:28">
      <c r="A35" s="275">
        <v>312</v>
      </c>
      <c r="B35" s="267" t="s">
        <v>24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s="249" customFormat="1">
      <c r="A36" s="275">
        <v>313</v>
      </c>
      <c r="B36" s="267" t="s">
        <v>216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s="255" customFormat="1" ht="38.25">
      <c r="A37" s="269" t="s">
        <v>19</v>
      </c>
      <c r="B37" s="270" t="s">
        <v>64</v>
      </c>
      <c r="C37" s="271">
        <f t="shared" ref="C37:AB37" si="9">C38+C46</f>
        <v>2118192</v>
      </c>
      <c r="D37" s="271">
        <f t="shared" si="9"/>
        <v>241000</v>
      </c>
      <c r="E37" s="271"/>
      <c r="F37" s="271">
        <f t="shared" si="9"/>
        <v>0</v>
      </c>
      <c r="G37" s="271">
        <f t="shared" si="9"/>
        <v>300000</v>
      </c>
      <c r="H37" s="271">
        <f t="shared" si="9"/>
        <v>0</v>
      </c>
      <c r="I37" s="271">
        <f t="shared" si="9"/>
        <v>436790</v>
      </c>
      <c r="J37" s="271">
        <f t="shared" si="9"/>
        <v>491402</v>
      </c>
      <c r="K37" s="271">
        <f t="shared" si="9"/>
        <v>649000</v>
      </c>
      <c r="L37" s="271">
        <f t="shared" si="9"/>
        <v>0</v>
      </c>
      <c r="M37" s="271">
        <f t="shared" si="9"/>
        <v>0</v>
      </c>
      <c r="N37" s="271">
        <f t="shared" si="9"/>
        <v>0</v>
      </c>
      <c r="O37" s="271">
        <f t="shared" si="9"/>
        <v>0</v>
      </c>
      <c r="P37" s="271">
        <f t="shared" si="9"/>
        <v>2118192</v>
      </c>
      <c r="Q37" s="271">
        <f t="shared" si="9"/>
        <v>241000</v>
      </c>
      <c r="R37" s="271"/>
      <c r="S37" s="271">
        <f t="shared" si="9"/>
        <v>0</v>
      </c>
      <c r="T37" s="271">
        <f t="shared" si="9"/>
        <v>300000</v>
      </c>
      <c r="U37" s="271">
        <f t="shared" si="9"/>
        <v>0</v>
      </c>
      <c r="V37" s="271">
        <f t="shared" si="9"/>
        <v>436790</v>
      </c>
      <c r="W37" s="271">
        <f t="shared" si="9"/>
        <v>491402</v>
      </c>
      <c r="X37" s="271">
        <f t="shared" si="9"/>
        <v>649000</v>
      </c>
      <c r="Y37" s="271">
        <f t="shared" si="9"/>
        <v>0</v>
      </c>
      <c r="Z37" s="271">
        <f t="shared" si="9"/>
        <v>0</v>
      </c>
      <c r="AA37" s="271">
        <f t="shared" si="9"/>
        <v>0</v>
      </c>
      <c r="AB37" s="271">
        <f t="shared" si="9"/>
        <v>0</v>
      </c>
    </row>
    <row r="38" spans="1:28">
      <c r="A38" s="272" t="s">
        <v>21</v>
      </c>
      <c r="B38" s="273" t="s">
        <v>68</v>
      </c>
      <c r="C38" s="274">
        <f t="shared" ref="C38:AB38" si="10">SUM(C39:C44)</f>
        <v>2118192</v>
      </c>
      <c r="D38" s="274">
        <f t="shared" si="10"/>
        <v>241000</v>
      </c>
      <c r="E38" s="274"/>
      <c r="F38" s="274">
        <f t="shared" si="10"/>
        <v>0</v>
      </c>
      <c r="G38" s="274">
        <f t="shared" si="10"/>
        <v>300000</v>
      </c>
      <c r="H38" s="274">
        <f t="shared" si="10"/>
        <v>0</v>
      </c>
      <c r="I38" s="274">
        <f t="shared" si="10"/>
        <v>436790</v>
      </c>
      <c r="J38" s="274">
        <f t="shared" si="10"/>
        <v>491402</v>
      </c>
      <c r="K38" s="274">
        <f t="shared" si="10"/>
        <v>649000</v>
      </c>
      <c r="L38" s="274">
        <f t="shared" si="10"/>
        <v>0</v>
      </c>
      <c r="M38" s="274">
        <f t="shared" si="10"/>
        <v>0</v>
      </c>
      <c r="N38" s="274">
        <f t="shared" si="10"/>
        <v>0</v>
      </c>
      <c r="O38" s="274">
        <f t="shared" si="10"/>
        <v>0</v>
      </c>
      <c r="P38" s="274">
        <f t="shared" si="10"/>
        <v>2118192</v>
      </c>
      <c r="Q38" s="274">
        <f t="shared" si="10"/>
        <v>241000</v>
      </c>
      <c r="R38" s="274"/>
      <c r="S38" s="274">
        <f t="shared" si="10"/>
        <v>0</v>
      </c>
      <c r="T38" s="274">
        <f t="shared" si="10"/>
        <v>300000</v>
      </c>
      <c r="U38" s="274">
        <f t="shared" si="10"/>
        <v>0</v>
      </c>
      <c r="V38" s="274">
        <f t="shared" si="10"/>
        <v>436790</v>
      </c>
      <c r="W38" s="274">
        <f t="shared" si="10"/>
        <v>491402</v>
      </c>
      <c r="X38" s="274">
        <f t="shared" si="10"/>
        <v>649000</v>
      </c>
      <c r="Y38" s="274">
        <f t="shared" si="10"/>
        <v>0</v>
      </c>
      <c r="Z38" s="274">
        <f t="shared" si="10"/>
        <v>0</v>
      </c>
      <c r="AA38" s="274">
        <f t="shared" si="10"/>
        <v>0</v>
      </c>
      <c r="AB38" s="274">
        <f t="shared" si="10"/>
        <v>0</v>
      </c>
    </row>
    <row r="39" spans="1:28" s="249" customFormat="1">
      <c r="A39" s="275">
        <v>311</v>
      </c>
      <c r="B39" s="267" t="s">
        <v>209</v>
      </c>
      <c r="C39" s="276">
        <f>'E4-Plan rash. -izdat. po izvor.'!Q160</f>
        <v>1405508</v>
      </c>
      <c r="D39" s="276">
        <f>'E4-Plan rash. -izdat. po izvor.'!R160</f>
        <v>84778</v>
      </c>
      <c r="E39" s="276"/>
      <c r="F39" s="276">
        <f>'E4-Plan rash. -izdat. po izvor.'!T160</f>
        <v>0</v>
      </c>
      <c r="G39" s="276">
        <f>'E4-Plan rash. -izdat. po izvor.'!U160</f>
        <v>300000</v>
      </c>
      <c r="H39" s="276">
        <f>'E4-Plan rash. -izdat. po izvor.'!V160</f>
        <v>0</v>
      </c>
      <c r="I39" s="276">
        <f>'E4-Plan rash. -izdat. po izvor.'!W160</f>
        <v>153210</v>
      </c>
      <c r="J39" s="276">
        <f>'E4-Plan rash. -izdat. po izvor.'!X160</f>
        <v>404859</v>
      </c>
      <c r="K39" s="276">
        <f>'E4-Plan rash. -izdat. po izvor.'!Y160</f>
        <v>462661</v>
      </c>
      <c r="L39" s="276">
        <f>'E4-Plan rash. -izdat. po izvor.'!Z160</f>
        <v>0</v>
      </c>
      <c r="M39" s="276">
        <f>'E4-Plan rash. -izdat. po izvor.'!AA160</f>
        <v>0</v>
      </c>
      <c r="N39" s="276">
        <f>'E4-Plan rash. -izdat. po izvor.'!AB160</f>
        <v>0</v>
      </c>
      <c r="O39" s="276">
        <f>'E4-Plan rash. -izdat. po izvor.'!AC160</f>
        <v>0</v>
      </c>
      <c r="P39" s="276">
        <f>'E4-Plan rash. -izdat. po izvor.'!AD160</f>
        <v>1405508</v>
      </c>
      <c r="Q39" s="276">
        <f>'E4-Plan rash. -izdat. po izvor.'!AE160</f>
        <v>84778</v>
      </c>
      <c r="R39" s="276"/>
      <c r="S39" s="276">
        <f>'E4-Plan rash. -izdat. po izvor.'!AG160</f>
        <v>0</v>
      </c>
      <c r="T39" s="276">
        <f>'E4-Plan rash. -izdat. po izvor.'!AH160</f>
        <v>300000</v>
      </c>
      <c r="U39" s="276">
        <f>'E4-Plan rash. -izdat. po izvor.'!AI160</f>
        <v>0</v>
      </c>
      <c r="V39" s="276">
        <f>'E4-Plan rash. -izdat. po izvor.'!AJ160</f>
        <v>153210</v>
      </c>
      <c r="W39" s="276">
        <f>'E4-Plan rash. -izdat. po izvor.'!AK160</f>
        <v>404859</v>
      </c>
      <c r="X39" s="276">
        <f>'E4-Plan rash. -izdat. po izvor.'!AL160</f>
        <v>462661</v>
      </c>
      <c r="Y39" s="276">
        <f>'E4-Plan rash. -izdat. po izvor.'!AM160</f>
        <v>0</v>
      </c>
      <c r="Z39" s="276">
        <f>'E4-Plan rash. -izdat. po izvor.'!AN160</f>
        <v>0</v>
      </c>
      <c r="AA39" s="276">
        <f>'E4-Plan rash. -izdat. po izvor.'!AO160</f>
        <v>0</v>
      </c>
      <c r="AB39" s="276">
        <f>'E4-Plan rash. -izdat. po izvor.'!AP160</f>
        <v>0</v>
      </c>
    </row>
    <row r="40" spans="1:28" s="249" customFormat="1">
      <c r="A40" s="275">
        <v>312</v>
      </c>
      <c r="B40" s="267" t="s">
        <v>24</v>
      </c>
      <c r="C40" s="276">
        <f>'E4-Plan rash. -izdat. po izvor.'!Q162</f>
        <v>5000</v>
      </c>
      <c r="D40" s="276">
        <f>'E4-Plan rash. -izdat. po izvor.'!R162</f>
        <v>0</v>
      </c>
      <c r="E40" s="276"/>
      <c r="F40" s="276">
        <f>'E4-Plan rash. -izdat. po izvor.'!T162</f>
        <v>0</v>
      </c>
      <c r="G40" s="276">
        <f>'E4-Plan rash. -izdat. po izvor.'!U162</f>
        <v>0</v>
      </c>
      <c r="H40" s="276">
        <f>'E4-Plan rash. -izdat. po izvor.'!V162</f>
        <v>0</v>
      </c>
      <c r="I40" s="276">
        <f>'E4-Plan rash. -izdat. po izvor.'!W162</f>
        <v>5000</v>
      </c>
      <c r="J40" s="276">
        <f>'E4-Plan rash. -izdat. po izvor.'!X162</f>
        <v>0</v>
      </c>
      <c r="K40" s="276">
        <f>'E4-Plan rash. -izdat. po izvor.'!Y162</f>
        <v>0</v>
      </c>
      <c r="L40" s="276">
        <f>'E4-Plan rash. -izdat. po izvor.'!Z162</f>
        <v>0</v>
      </c>
      <c r="M40" s="276">
        <f>'E4-Plan rash. -izdat. po izvor.'!AA162</f>
        <v>0</v>
      </c>
      <c r="N40" s="276">
        <f>'E4-Plan rash. -izdat. po izvor.'!AB162</f>
        <v>0</v>
      </c>
      <c r="O40" s="276">
        <f>'E4-Plan rash. -izdat. po izvor.'!AC162</f>
        <v>0</v>
      </c>
      <c r="P40" s="276">
        <f>'E4-Plan rash. -izdat. po izvor.'!AD162</f>
        <v>5000</v>
      </c>
      <c r="Q40" s="276">
        <f>'E4-Plan rash. -izdat. po izvor.'!AE162</f>
        <v>0</v>
      </c>
      <c r="R40" s="276"/>
      <c r="S40" s="276">
        <f>'E4-Plan rash. -izdat. po izvor.'!AG162</f>
        <v>0</v>
      </c>
      <c r="T40" s="276">
        <f>'E4-Plan rash. -izdat. po izvor.'!AH162</f>
        <v>0</v>
      </c>
      <c r="U40" s="276">
        <f>'E4-Plan rash. -izdat. po izvor.'!AI162</f>
        <v>0</v>
      </c>
      <c r="V40" s="276">
        <f>'E4-Plan rash. -izdat. po izvor.'!AJ162</f>
        <v>5000</v>
      </c>
      <c r="W40" s="276">
        <f>'E4-Plan rash. -izdat. po izvor.'!AK162</f>
        <v>0</v>
      </c>
      <c r="X40" s="276">
        <f>'E4-Plan rash. -izdat. po izvor.'!AL162</f>
        <v>0</v>
      </c>
      <c r="Y40" s="276">
        <f>'E4-Plan rash. -izdat. po izvor.'!AM162</f>
        <v>0</v>
      </c>
      <c r="Z40" s="276">
        <f>'E4-Plan rash. -izdat. po izvor.'!AN162</f>
        <v>0</v>
      </c>
      <c r="AA40" s="276">
        <f>'E4-Plan rash. -izdat. po izvor.'!AO162</f>
        <v>0</v>
      </c>
      <c r="AB40" s="276">
        <f>'E4-Plan rash. -izdat. po izvor.'!AP162</f>
        <v>0</v>
      </c>
    </row>
    <row r="41" spans="1:28" s="249" customFormat="1">
      <c r="A41" s="275">
        <v>313</v>
      </c>
      <c r="B41" s="267" t="s">
        <v>216</v>
      </c>
      <c r="C41" s="276">
        <f>'E4-Plan rash. -izdat. po izvor.'!Q165</f>
        <v>251684</v>
      </c>
      <c r="D41" s="276">
        <f>'E4-Plan rash. -izdat. po izvor.'!R165</f>
        <v>50222</v>
      </c>
      <c r="E41" s="276"/>
      <c r="F41" s="276">
        <f>'E4-Plan rash. -izdat. po izvor.'!T165</f>
        <v>0</v>
      </c>
      <c r="G41" s="276">
        <f>'E4-Plan rash. -izdat. po izvor.'!U165</f>
        <v>0</v>
      </c>
      <c r="H41" s="276">
        <f>'E4-Plan rash. -izdat. po izvor.'!V165</f>
        <v>0</v>
      </c>
      <c r="I41" s="276">
        <f>'E4-Plan rash. -izdat. po izvor.'!W165</f>
        <v>58580</v>
      </c>
      <c r="J41" s="276">
        <f>'E4-Plan rash. -izdat. po izvor.'!X165</f>
        <v>66543</v>
      </c>
      <c r="K41" s="276">
        <f>'E4-Plan rash. -izdat. po izvor.'!Y165</f>
        <v>76339</v>
      </c>
      <c r="L41" s="276">
        <f>'E4-Plan rash. -izdat. po izvor.'!Z165</f>
        <v>0</v>
      </c>
      <c r="M41" s="276">
        <f>'E4-Plan rash. -izdat. po izvor.'!AA165</f>
        <v>0</v>
      </c>
      <c r="N41" s="276">
        <f>'E4-Plan rash. -izdat. po izvor.'!AB165</f>
        <v>0</v>
      </c>
      <c r="O41" s="276">
        <f>'E4-Plan rash. -izdat. po izvor.'!AC165</f>
        <v>0</v>
      </c>
      <c r="P41" s="276">
        <f>'E4-Plan rash. -izdat. po izvor.'!AD165</f>
        <v>251684</v>
      </c>
      <c r="Q41" s="276">
        <f>'E4-Plan rash. -izdat. po izvor.'!AE165</f>
        <v>50222</v>
      </c>
      <c r="R41" s="276"/>
      <c r="S41" s="276">
        <f>'E4-Plan rash. -izdat. po izvor.'!AG165</f>
        <v>0</v>
      </c>
      <c r="T41" s="276">
        <f>'E4-Plan rash. -izdat. po izvor.'!AH165</f>
        <v>0</v>
      </c>
      <c r="U41" s="276">
        <f>'E4-Plan rash. -izdat. po izvor.'!AI165</f>
        <v>0</v>
      </c>
      <c r="V41" s="276">
        <f>'E4-Plan rash. -izdat. po izvor.'!AJ165</f>
        <v>58580</v>
      </c>
      <c r="W41" s="276">
        <f>'E4-Plan rash. -izdat. po izvor.'!AK165</f>
        <v>66543</v>
      </c>
      <c r="X41" s="276">
        <f>'E4-Plan rash. -izdat. po izvor.'!AL165</f>
        <v>76339</v>
      </c>
      <c r="Y41" s="276">
        <f>'E4-Plan rash. -izdat. po izvor.'!AM165</f>
        <v>0</v>
      </c>
      <c r="Z41" s="276">
        <f>'E4-Plan rash. -izdat. po izvor.'!AN165</f>
        <v>0</v>
      </c>
      <c r="AA41" s="276">
        <f>'E4-Plan rash. -izdat. po izvor.'!AO165</f>
        <v>0</v>
      </c>
      <c r="AB41" s="276">
        <f>'E4-Plan rash. -izdat. po izvor.'!AP165</f>
        <v>0</v>
      </c>
    </row>
    <row r="42" spans="1:28" s="249" customFormat="1">
      <c r="A42" s="275">
        <v>321</v>
      </c>
      <c r="B42" s="267" t="s">
        <v>222</v>
      </c>
      <c r="C42" s="276">
        <f>'E4-Plan rash. -izdat. po izvor.'!Q167</f>
        <v>13000</v>
      </c>
      <c r="D42" s="276">
        <f>'E4-Plan rash. -izdat. po izvor.'!R167</f>
        <v>5000</v>
      </c>
      <c r="E42" s="276"/>
      <c r="F42" s="276">
        <f>'E4-Plan rash. -izdat. po izvor.'!T167</f>
        <v>0</v>
      </c>
      <c r="G42" s="276">
        <f>'E4-Plan rash. -izdat. po izvor.'!U167</f>
        <v>0</v>
      </c>
      <c r="H42" s="276">
        <f>'E4-Plan rash. -izdat. po izvor.'!V167</f>
        <v>0</v>
      </c>
      <c r="I42" s="276">
        <f>'E4-Plan rash. -izdat. po izvor.'!W167</f>
        <v>8000</v>
      </c>
      <c r="J42" s="276">
        <f>'E4-Plan rash. -izdat. po izvor.'!X167</f>
        <v>0</v>
      </c>
      <c r="K42" s="276">
        <f>'E4-Plan rash. -izdat. po izvor.'!Y167</f>
        <v>0</v>
      </c>
      <c r="L42" s="276">
        <f>'E4-Plan rash. -izdat. po izvor.'!Z167</f>
        <v>0</v>
      </c>
      <c r="M42" s="276">
        <f>'E4-Plan rash. -izdat. po izvor.'!AA167</f>
        <v>0</v>
      </c>
      <c r="N42" s="276">
        <f>'E4-Plan rash. -izdat. po izvor.'!AB167</f>
        <v>0</v>
      </c>
      <c r="O42" s="276">
        <f>'E4-Plan rash. -izdat. po izvor.'!AC167</f>
        <v>0</v>
      </c>
      <c r="P42" s="276">
        <f>'E4-Plan rash. -izdat. po izvor.'!AD167</f>
        <v>13000</v>
      </c>
      <c r="Q42" s="276">
        <f>'E4-Plan rash. -izdat. po izvor.'!AE167</f>
        <v>5000</v>
      </c>
      <c r="R42" s="276"/>
      <c r="S42" s="276">
        <f>'E4-Plan rash. -izdat. po izvor.'!AG167</f>
        <v>0</v>
      </c>
      <c r="T42" s="276">
        <f>'E4-Plan rash. -izdat. po izvor.'!AH167</f>
        <v>0</v>
      </c>
      <c r="U42" s="276">
        <f>'E4-Plan rash. -izdat. po izvor.'!AI167</f>
        <v>0</v>
      </c>
      <c r="V42" s="276">
        <f>'E4-Plan rash. -izdat. po izvor.'!AJ167</f>
        <v>8000</v>
      </c>
      <c r="W42" s="276">
        <f>'E4-Plan rash. -izdat. po izvor.'!AK167</f>
        <v>0</v>
      </c>
      <c r="X42" s="276">
        <f>'E4-Plan rash. -izdat. po izvor.'!AL167</f>
        <v>0</v>
      </c>
      <c r="Y42" s="276">
        <f>'E4-Plan rash. -izdat. po izvor.'!AM167</f>
        <v>0</v>
      </c>
      <c r="Z42" s="276">
        <f>'E4-Plan rash. -izdat. po izvor.'!AN167</f>
        <v>0</v>
      </c>
      <c r="AA42" s="276">
        <f>'E4-Plan rash. -izdat. po izvor.'!AO167</f>
        <v>0</v>
      </c>
      <c r="AB42" s="276">
        <f>'E4-Plan rash. -izdat. po izvor.'!AP167</f>
        <v>0</v>
      </c>
    </row>
    <row r="43" spans="1:28" s="249" customFormat="1">
      <c r="A43" s="275">
        <v>322</v>
      </c>
      <c r="B43" s="267" t="s">
        <v>229</v>
      </c>
      <c r="C43" s="276">
        <f>'E4-Plan rash. -izdat. po izvor.'!Q171</f>
        <v>379000</v>
      </c>
      <c r="D43" s="276">
        <f>'E4-Plan rash. -izdat. po izvor.'!R171</f>
        <v>101000</v>
      </c>
      <c r="E43" s="276"/>
      <c r="F43" s="276">
        <f>'E4-Plan rash. -izdat. po izvor.'!T171</f>
        <v>0</v>
      </c>
      <c r="G43" s="276">
        <f>'E4-Plan rash. -izdat. po izvor.'!U171</f>
        <v>0</v>
      </c>
      <c r="H43" s="276">
        <f>'E4-Plan rash. -izdat. po izvor.'!V171</f>
        <v>0</v>
      </c>
      <c r="I43" s="276">
        <f>'E4-Plan rash. -izdat. po izvor.'!W171</f>
        <v>148000</v>
      </c>
      <c r="J43" s="276">
        <f>'E4-Plan rash. -izdat. po izvor.'!X171</f>
        <v>20000</v>
      </c>
      <c r="K43" s="276">
        <f>'E4-Plan rash. -izdat. po izvor.'!Y171</f>
        <v>110000</v>
      </c>
      <c r="L43" s="276">
        <f>'E4-Plan rash. -izdat. po izvor.'!Z171</f>
        <v>0</v>
      </c>
      <c r="M43" s="276">
        <f>'E4-Plan rash. -izdat. po izvor.'!AA171</f>
        <v>0</v>
      </c>
      <c r="N43" s="276">
        <f>'E4-Plan rash. -izdat. po izvor.'!AB171</f>
        <v>0</v>
      </c>
      <c r="O43" s="276">
        <f>'E4-Plan rash. -izdat. po izvor.'!AC171</f>
        <v>0</v>
      </c>
      <c r="P43" s="276">
        <f>'E4-Plan rash. -izdat. po izvor.'!AD171</f>
        <v>379000</v>
      </c>
      <c r="Q43" s="276">
        <f>'E4-Plan rash. -izdat. po izvor.'!AE171</f>
        <v>101000</v>
      </c>
      <c r="R43" s="276"/>
      <c r="S43" s="276">
        <f>'E4-Plan rash. -izdat. po izvor.'!AG171</f>
        <v>0</v>
      </c>
      <c r="T43" s="276">
        <f>'E4-Plan rash. -izdat. po izvor.'!AH171</f>
        <v>0</v>
      </c>
      <c r="U43" s="276">
        <f>'E4-Plan rash. -izdat. po izvor.'!AI171</f>
        <v>0</v>
      </c>
      <c r="V43" s="276">
        <f>'E4-Plan rash. -izdat. po izvor.'!AJ171</f>
        <v>148000</v>
      </c>
      <c r="W43" s="276">
        <f>'E4-Plan rash. -izdat. po izvor.'!AK171</f>
        <v>20000</v>
      </c>
      <c r="X43" s="276">
        <f>'E4-Plan rash. -izdat. po izvor.'!AL171</f>
        <v>110000</v>
      </c>
      <c r="Y43" s="276">
        <f>'E4-Plan rash. -izdat. po izvor.'!AM171</f>
        <v>0</v>
      </c>
      <c r="Z43" s="276">
        <f>'E4-Plan rash. -izdat. po izvor.'!AN171</f>
        <v>0</v>
      </c>
      <c r="AA43" s="276">
        <f>'E4-Plan rash. -izdat. po izvor.'!AO171</f>
        <v>0</v>
      </c>
      <c r="AB43" s="276">
        <f>'E4-Plan rash. -izdat. po izvor.'!AP171</f>
        <v>0</v>
      </c>
    </row>
    <row r="44" spans="1:28" s="249" customFormat="1">
      <c r="A44" s="275">
        <v>323</v>
      </c>
      <c r="B44" s="267" t="s">
        <v>237</v>
      </c>
      <c r="C44" s="276">
        <f>'E4-Plan rash. -izdat. po izvor.'!Q173</f>
        <v>64000</v>
      </c>
      <c r="D44" s="276">
        <f>'E4-Plan rash. -izdat. po izvor.'!R173</f>
        <v>0</v>
      </c>
      <c r="E44" s="276"/>
      <c r="F44" s="276">
        <f>'E4-Plan rash. -izdat. po izvor.'!T173</f>
        <v>0</v>
      </c>
      <c r="G44" s="276">
        <f>'E4-Plan rash. -izdat. po izvor.'!U173</f>
        <v>0</v>
      </c>
      <c r="H44" s="276">
        <f>'E4-Plan rash. -izdat. po izvor.'!V173</f>
        <v>0</v>
      </c>
      <c r="I44" s="276">
        <f>'E4-Plan rash. -izdat. po izvor.'!W173</f>
        <v>64000</v>
      </c>
      <c r="J44" s="276">
        <f>'E4-Plan rash. -izdat. po izvor.'!X173</f>
        <v>0</v>
      </c>
      <c r="K44" s="276">
        <f>'E4-Plan rash. -izdat. po izvor.'!Y173</f>
        <v>0</v>
      </c>
      <c r="L44" s="276">
        <f>'E4-Plan rash. -izdat. po izvor.'!Z173</f>
        <v>0</v>
      </c>
      <c r="M44" s="276">
        <f>'E4-Plan rash. -izdat. po izvor.'!AA173</f>
        <v>0</v>
      </c>
      <c r="N44" s="276">
        <f>'E4-Plan rash. -izdat. po izvor.'!AB173</f>
        <v>0</v>
      </c>
      <c r="O44" s="276">
        <f>'E4-Plan rash. -izdat. po izvor.'!AC173</f>
        <v>0</v>
      </c>
      <c r="P44" s="276">
        <f>'E4-Plan rash. -izdat. po izvor.'!AD173</f>
        <v>64000</v>
      </c>
      <c r="Q44" s="276">
        <f>'E4-Plan rash. -izdat. po izvor.'!AE173</f>
        <v>0</v>
      </c>
      <c r="R44" s="276"/>
      <c r="S44" s="276">
        <f>'E4-Plan rash. -izdat. po izvor.'!AG173</f>
        <v>0</v>
      </c>
      <c r="T44" s="276">
        <f>'E4-Plan rash. -izdat. po izvor.'!AH173</f>
        <v>0</v>
      </c>
      <c r="U44" s="276">
        <f>'E4-Plan rash. -izdat. po izvor.'!AI173</f>
        <v>0</v>
      </c>
      <c r="V44" s="276">
        <f>'E4-Plan rash. -izdat. po izvor.'!AJ173</f>
        <v>64000</v>
      </c>
      <c r="W44" s="276">
        <f>'E4-Plan rash. -izdat. po izvor.'!AK173</f>
        <v>0</v>
      </c>
      <c r="X44" s="276">
        <f>'E4-Plan rash. -izdat. po izvor.'!AL173</f>
        <v>0</v>
      </c>
      <c r="Y44" s="276">
        <f>'E4-Plan rash. -izdat. po izvor.'!AM173</f>
        <v>0</v>
      </c>
      <c r="Z44" s="276">
        <f>'E4-Plan rash. -izdat. po izvor.'!AN173</f>
        <v>0</v>
      </c>
      <c r="AA44" s="276">
        <f>'E4-Plan rash. -izdat. po izvor.'!AO173</f>
        <v>0</v>
      </c>
      <c r="AB44" s="276">
        <f>'E4-Plan rash. -izdat. po izvor.'!AP173</f>
        <v>0</v>
      </c>
    </row>
    <row r="45" spans="1:28" s="249" customFormat="1">
      <c r="A45" s="277">
        <v>422</v>
      </c>
      <c r="B45" s="278" t="s">
        <v>392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80"/>
      <c r="Q45" s="280"/>
      <c r="R45" s="280"/>
      <c r="S45" s="280"/>
      <c r="T45" s="281"/>
      <c r="U45" s="281"/>
      <c r="V45" s="281"/>
      <c r="W45" s="281"/>
      <c r="X45" s="281"/>
      <c r="Y45" s="281"/>
      <c r="Z45" s="281"/>
      <c r="AA45" s="281"/>
      <c r="AB45" s="281"/>
    </row>
    <row r="46" spans="1:28" ht="25.5">
      <c r="A46" s="272" t="s">
        <v>21</v>
      </c>
      <c r="B46" s="273" t="s">
        <v>72</v>
      </c>
      <c r="C46" s="274">
        <f t="shared" ref="C46:AB46" si="11">SUM(C47:C51)</f>
        <v>0</v>
      </c>
      <c r="D46" s="274">
        <f t="shared" si="11"/>
        <v>0</v>
      </c>
      <c r="E46" s="274"/>
      <c r="F46" s="274">
        <f t="shared" si="11"/>
        <v>0</v>
      </c>
      <c r="G46" s="274">
        <f t="shared" si="11"/>
        <v>0</v>
      </c>
      <c r="H46" s="274">
        <f t="shared" si="11"/>
        <v>0</v>
      </c>
      <c r="I46" s="274">
        <f t="shared" si="11"/>
        <v>0</v>
      </c>
      <c r="J46" s="274">
        <f t="shared" si="11"/>
        <v>0</v>
      </c>
      <c r="K46" s="274">
        <f t="shared" si="11"/>
        <v>0</v>
      </c>
      <c r="L46" s="274">
        <f t="shared" si="11"/>
        <v>0</v>
      </c>
      <c r="M46" s="274">
        <f t="shared" si="11"/>
        <v>0</v>
      </c>
      <c r="N46" s="274">
        <f t="shared" si="11"/>
        <v>0</v>
      </c>
      <c r="O46" s="274">
        <f t="shared" si="11"/>
        <v>0</v>
      </c>
      <c r="P46" s="274">
        <f t="shared" si="11"/>
        <v>0</v>
      </c>
      <c r="Q46" s="274">
        <f t="shared" si="11"/>
        <v>0</v>
      </c>
      <c r="R46" s="274"/>
      <c r="S46" s="274">
        <f t="shared" si="11"/>
        <v>0</v>
      </c>
      <c r="T46" s="274">
        <f t="shared" si="11"/>
        <v>0</v>
      </c>
      <c r="U46" s="274">
        <f t="shared" si="11"/>
        <v>0</v>
      </c>
      <c r="V46" s="274">
        <f t="shared" si="11"/>
        <v>0</v>
      </c>
      <c r="W46" s="274">
        <f t="shared" si="11"/>
        <v>0</v>
      </c>
      <c r="X46" s="274">
        <f t="shared" si="11"/>
        <v>0</v>
      </c>
      <c r="Y46" s="274">
        <f t="shared" si="11"/>
        <v>0</v>
      </c>
      <c r="Z46" s="274">
        <f t="shared" si="11"/>
        <v>0</v>
      </c>
      <c r="AA46" s="274">
        <f t="shared" si="11"/>
        <v>0</v>
      </c>
      <c r="AB46" s="274">
        <f t="shared" si="11"/>
        <v>0</v>
      </c>
    </row>
    <row r="47" spans="1:28">
      <c r="A47" s="275">
        <v>311</v>
      </c>
      <c r="B47" s="267" t="s">
        <v>209</v>
      </c>
      <c r="C47" s="276">
        <f>'E4-Plan rash. -izdat. po izvor.'!Q191</f>
        <v>0</v>
      </c>
      <c r="D47" s="276">
        <f>'E4-Plan rash. -izdat. po izvor.'!R191</f>
        <v>0</v>
      </c>
      <c r="E47" s="276"/>
      <c r="F47" s="276">
        <f>'E4-Plan rash. -izdat. po izvor.'!T191</f>
        <v>0</v>
      </c>
      <c r="G47" s="276">
        <f>'E4-Plan rash. -izdat. po izvor.'!U191</f>
        <v>0</v>
      </c>
      <c r="H47" s="276">
        <f>'E4-Plan rash. -izdat. po izvor.'!V191</f>
        <v>0</v>
      </c>
      <c r="I47" s="276">
        <f>'E4-Plan rash. -izdat. po izvor.'!W191</f>
        <v>0</v>
      </c>
      <c r="J47" s="276">
        <f>'E4-Plan rash. -izdat. po izvor.'!X191</f>
        <v>0</v>
      </c>
      <c r="K47" s="276">
        <f>'E4-Plan rash. -izdat. po izvor.'!Y191</f>
        <v>0</v>
      </c>
      <c r="L47" s="276">
        <f>'E4-Plan rash. -izdat. po izvor.'!Z191</f>
        <v>0</v>
      </c>
      <c r="M47" s="276">
        <f>'E4-Plan rash. -izdat. po izvor.'!AA191</f>
        <v>0</v>
      </c>
      <c r="N47" s="276">
        <f>'E4-Plan rash. -izdat. po izvor.'!AB191</f>
        <v>0</v>
      </c>
      <c r="O47" s="276">
        <f>'E4-Plan rash. -izdat. po izvor.'!AC191</f>
        <v>0</v>
      </c>
      <c r="P47" s="276">
        <f>'E4-Plan rash. -izdat. po izvor.'!AD191</f>
        <v>0</v>
      </c>
      <c r="Q47" s="276">
        <f>'E4-Plan rash. -izdat. po izvor.'!AE191</f>
        <v>0</v>
      </c>
      <c r="R47" s="276"/>
      <c r="S47" s="276">
        <f>'E4-Plan rash. -izdat. po izvor.'!AG191</f>
        <v>0</v>
      </c>
      <c r="T47" s="276">
        <f>'E4-Plan rash. -izdat. po izvor.'!AH191</f>
        <v>0</v>
      </c>
      <c r="U47" s="276">
        <f>'E4-Plan rash. -izdat. po izvor.'!AI191</f>
        <v>0</v>
      </c>
      <c r="V47" s="276">
        <f>'E4-Plan rash. -izdat. po izvor.'!AJ191</f>
        <v>0</v>
      </c>
      <c r="W47" s="276">
        <f>'E4-Plan rash. -izdat. po izvor.'!AK191</f>
        <v>0</v>
      </c>
      <c r="X47" s="276">
        <f>'E4-Plan rash. -izdat. po izvor.'!AL191</f>
        <v>0</v>
      </c>
      <c r="Y47" s="276">
        <f>'E4-Plan rash. -izdat. po izvor.'!AM191</f>
        <v>0</v>
      </c>
      <c r="Z47" s="276">
        <f>'E4-Plan rash. -izdat. po izvor.'!AN191</f>
        <v>0</v>
      </c>
      <c r="AA47" s="276">
        <f>'E4-Plan rash. -izdat. po izvor.'!AO191</f>
        <v>0</v>
      </c>
      <c r="AB47" s="276">
        <f>'E4-Plan rash. -izdat. po izvor.'!AP191</f>
        <v>0</v>
      </c>
    </row>
    <row r="48" spans="1:28">
      <c r="A48" s="275">
        <v>312</v>
      </c>
      <c r="B48" s="267" t="s">
        <v>24</v>
      </c>
      <c r="C48" s="276">
        <f>'E4-Plan rash. -izdat. po izvor.'!Q193</f>
        <v>0</v>
      </c>
      <c r="D48" s="276">
        <f>'E4-Plan rash. -izdat. po izvor.'!R193</f>
        <v>0</v>
      </c>
      <c r="E48" s="276"/>
      <c r="F48" s="276">
        <f>'E4-Plan rash. -izdat. po izvor.'!T193</f>
        <v>0</v>
      </c>
      <c r="G48" s="276">
        <f>'E4-Plan rash. -izdat. po izvor.'!U193</f>
        <v>0</v>
      </c>
      <c r="H48" s="276">
        <f>'E4-Plan rash. -izdat. po izvor.'!V193</f>
        <v>0</v>
      </c>
      <c r="I48" s="276">
        <f>'E4-Plan rash. -izdat. po izvor.'!W193</f>
        <v>0</v>
      </c>
      <c r="J48" s="276">
        <f>'E4-Plan rash. -izdat. po izvor.'!X193</f>
        <v>0</v>
      </c>
      <c r="K48" s="276">
        <f>'E4-Plan rash. -izdat. po izvor.'!Y193</f>
        <v>0</v>
      </c>
      <c r="L48" s="276">
        <f>'E4-Plan rash. -izdat. po izvor.'!Z193</f>
        <v>0</v>
      </c>
      <c r="M48" s="276">
        <f>'E4-Plan rash. -izdat. po izvor.'!AA193</f>
        <v>0</v>
      </c>
      <c r="N48" s="276">
        <f>'E4-Plan rash. -izdat. po izvor.'!AB193</f>
        <v>0</v>
      </c>
      <c r="O48" s="276">
        <f>'E4-Plan rash. -izdat. po izvor.'!AC193</f>
        <v>0</v>
      </c>
      <c r="P48" s="276">
        <f>'E4-Plan rash. -izdat. po izvor.'!AD193</f>
        <v>0</v>
      </c>
      <c r="Q48" s="276">
        <f>'E4-Plan rash. -izdat. po izvor.'!AE193</f>
        <v>0</v>
      </c>
      <c r="R48" s="276"/>
      <c r="S48" s="276">
        <f>'E4-Plan rash. -izdat. po izvor.'!AG193</f>
        <v>0</v>
      </c>
      <c r="T48" s="276">
        <f>'E4-Plan rash. -izdat. po izvor.'!AH193</f>
        <v>0</v>
      </c>
      <c r="U48" s="276">
        <f>'E4-Plan rash. -izdat. po izvor.'!AI193</f>
        <v>0</v>
      </c>
      <c r="V48" s="276">
        <f>'E4-Plan rash. -izdat. po izvor.'!AJ193</f>
        <v>0</v>
      </c>
      <c r="W48" s="276">
        <f>'E4-Plan rash. -izdat. po izvor.'!AK193</f>
        <v>0</v>
      </c>
      <c r="X48" s="276">
        <f>'E4-Plan rash. -izdat. po izvor.'!AL193</f>
        <v>0</v>
      </c>
      <c r="Y48" s="276">
        <f>'E4-Plan rash. -izdat. po izvor.'!AM193</f>
        <v>0</v>
      </c>
      <c r="Z48" s="276">
        <f>'E4-Plan rash. -izdat. po izvor.'!AN193</f>
        <v>0</v>
      </c>
      <c r="AA48" s="276">
        <f>'E4-Plan rash. -izdat. po izvor.'!AO193</f>
        <v>0</v>
      </c>
      <c r="AB48" s="276">
        <f>'E4-Plan rash. -izdat. po izvor.'!AP193</f>
        <v>0</v>
      </c>
    </row>
    <row r="49" spans="1:28">
      <c r="A49" s="275">
        <v>313</v>
      </c>
      <c r="B49" s="267" t="s">
        <v>216</v>
      </c>
      <c r="C49" s="276">
        <f>'E4-Plan rash. -izdat. po izvor.'!Q197</f>
        <v>0</v>
      </c>
      <c r="D49" s="276">
        <f>'E4-Plan rash. -izdat. po izvor.'!R197</f>
        <v>0</v>
      </c>
      <c r="E49" s="276"/>
      <c r="F49" s="276">
        <f>'E4-Plan rash. -izdat. po izvor.'!T197</f>
        <v>0</v>
      </c>
      <c r="G49" s="276">
        <f>'E4-Plan rash. -izdat. po izvor.'!U197</f>
        <v>0</v>
      </c>
      <c r="H49" s="276">
        <f>'E4-Plan rash. -izdat. po izvor.'!V197</f>
        <v>0</v>
      </c>
      <c r="I49" s="276">
        <f>'E4-Plan rash. -izdat. po izvor.'!W197</f>
        <v>0</v>
      </c>
      <c r="J49" s="276">
        <f>'E4-Plan rash. -izdat. po izvor.'!X197</f>
        <v>0</v>
      </c>
      <c r="K49" s="276">
        <f>'E4-Plan rash. -izdat. po izvor.'!Y197</f>
        <v>0</v>
      </c>
      <c r="L49" s="276">
        <f>'E4-Plan rash. -izdat. po izvor.'!Z197</f>
        <v>0</v>
      </c>
      <c r="M49" s="276">
        <f>'E4-Plan rash. -izdat. po izvor.'!AA197</f>
        <v>0</v>
      </c>
      <c r="N49" s="276">
        <f>'E4-Plan rash. -izdat. po izvor.'!AB197</f>
        <v>0</v>
      </c>
      <c r="O49" s="276">
        <f>'E4-Plan rash. -izdat. po izvor.'!AC197</f>
        <v>0</v>
      </c>
      <c r="P49" s="276">
        <f>'E4-Plan rash. -izdat. po izvor.'!AD197</f>
        <v>0</v>
      </c>
      <c r="Q49" s="276">
        <f>'E4-Plan rash. -izdat. po izvor.'!AE197</f>
        <v>0</v>
      </c>
      <c r="R49" s="276"/>
      <c r="S49" s="276">
        <f>'E4-Plan rash. -izdat. po izvor.'!AG197</f>
        <v>0</v>
      </c>
      <c r="T49" s="276">
        <f>'E4-Plan rash. -izdat. po izvor.'!AH197</f>
        <v>0</v>
      </c>
      <c r="U49" s="276">
        <f>'E4-Plan rash. -izdat. po izvor.'!AI197</f>
        <v>0</v>
      </c>
      <c r="V49" s="276">
        <f>'E4-Plan rash. -izdat. po izvor.'!AJ197</f>
        <v>0</v>
      </c>
      <c r="W49" s="276">
        <f>'E4-Plan rash. -izdat. po izvor.'!AK197</f>
        <v>0</v>
      </c>
      <c r="X49" s="276">
        <f>'E4-Plan rash. -izdat. po izvor.'!AL197</f>
        <v>0</v>
      </c>
      <c r="Y49" s="276">
        <f>'E4-Plan rash. -izdat. po izvor.'!AM197</f>
        <v>0</v>
      </c>
      <c r="Z49" s="276">
        <f>'E4-Plan rash. -izdat. po izvor.'!AN197</f>
        <v>0</v>
      </c>
      <c r="AA49" s="276">
        <f>'E4-Plan rash. -izdat. po izvor.'!AO197</f>
        <v>0</v>
      </c>
      <c r="AB49" s="276">
        <f>'E4-Plan rash. -izdat. po izvor.'!AP197</f>
        <v>0</v>
      </c>
    </row>
    <row r="50" spans="1:28">
      <c r="A50" s="275">
        <v>321</v>
      </c>
      <c r="B50" s="267" t="s">
        <v>222</v>
      </c>
      <c r="C50" s="276">
        <f>'E4-Plan rash. -izdat. po izvor.'!Q202</f>
        <v>0</v>
      </c>
      <c r="D50" s="276">
        <f>'E4-Plan rash. -izdat. po izvor.'!R202</f>
        <v>0</v>
      </c>
      <c r="E50" s="276"/>
      <c r="F50" s="276">
        <f>'E4-Plan rash. -izdat. po izvor.'!T202</f>
        <v>0</v>
      </c>
      <c r="G50" s="276">
        <f>'E4-Plan rash. -izdat. po izvor.'!U202</f>
        <v>0</v>
      </c>
      <c r="H50" s="276">
        <f>'E4-Plan rash. -izdat. po izvor.'!V202</f>
        <v>0</v>
      </c>
      <c r="I50" s="276">
        <f>'E4-Plan rash. -izdat. po izvor.'!W202</f>
        <v>0</v>
      </c>
      <c r="J50" s="276">
        <f>'E4-Plan rash. -izdat. po izvor.'!X202</f>
        <v>0</v>
      </c>
      <c r="K50" s="276">
        <f>'E4-Plan rash. -izdat. po izvor.'!Y202</f>
        <v>0</v>
      </c>
      <c r="L50" s="276">
        <f>'E4-Plan rash. -izdat. po izvor.'!Z202</f>
        <v>0</v>
      </c>
      <c r="M50" s="276">
        <f>'E4-Plan rash. -izdat. po izvor.'!AA202</f>
        <v>0</v>
      </c>
      <c r="N50" s="276">
        <f>'E4-Plan rash. -izdat. po izvor.'!AB202</f>
        <v>0</v>
      </c>
      <c r="O50" s="276">
        <f>'E4-Plan rash. -izdat. po izvor.'!AC202</f>
        <v>0</v>
      </c>
      <c r="P50" s="276">
        <f>'E4-Plan rash. -izdat. po izvor.'!AD202</f>
        <v>0</v>
      </c>
      <c r="Q50" s="276">
        <f>'E4-Plan rash. -izdat. po izvor.'!AE202</f>
        <v>0</v>
      </c>
      <c r="R50" s="276"/>
      <c r="S50" s="276">
        <f>'E4-Plan rash. -izdat. po izvor.'!AG202</f>
        <v>0</v>
      </c>
      <c r="T50" s="276">
        <f>'E4-Plan rash. -izdat. po izvor.'!AH202</f>
        <v>0</v>
      </c>
      <c r="U50" s="276">
        <f>'E4-Plan rash. -izdat. po izvor.'!AI202</f>
        <v>0</v>
      </c>
      <c r="V50" s="276">
        <f>'E4-Plan rash. -izdat. po izvor.'!AJ202</f>
        <v>0</v>
      </c>
      <c r="W50" s="276">
        <f>'E4-Plan rash. -izdat. po izvor.'!AK202</f>
        <v>0</v>
      </c>
      <c r="X50" s="276">
        <f>'E4-Plan rash. -izdat. po izvor.'!AL202</f>
        <v>0</v>
      </c>
      <c r="Y50" s="276">
        <f>'E4-Plan rash. -izdat. po izvor.'!AM202</f>
        <v>0</v>
      </c>
      <c r="Z50" s="276">
        <f>'E4-Plan rash. -izdat. po izvor.'!AN202</f>
        <v>0</v>
      </c>
      <c r="AA50" s="276">
        <f>'E4-Plan rash. -izdat. po izvor.'!AO202</f>
        <v>0</v>
      </c>
      <c r="AB50" s="276">
        <f>'E4-Plan rash. -izdat. po izvor.'!AP202</f>
        <v>0</v>
      </c>
    </row>
    <row r="51" spans="1:28">
      <c r="A51" s="275">
        <v>322</v>
      </c>
      <c r="B51" s="267" t="s">
        <v>229</v>
      </c>
      <c r="C51" s="276">
        <f>'E4-Plan rash. -izdat. po izvor.'!Q204</f>
        <v>0</v>
      </c>
      <c r="D51" s="276">
        <f>'E4-Plan rash. -izdat. po izvor.'!R204</f>
        <v>0</v>
      </c>
      <c r="E51" s="276"/>
      <c r="F51" s="276">
        <f>'E4-Plan rash. -izdat. po izvor.'!T204</f>
        <v>0</v>
      </c>
      <c r="G51" s="276">
        <f>'E4-Plan rash. -izdat. po izvor.'!U204</f>
        <v>0</v>
      </c>
      <c r="H51" s="276">
        <f>'E4-Plan rash. -izdat. po izvor.'!V204</f>
        <v>0</v>
      </c>
      <c r="I51" s="276">
        <f>'E4-Plan rash. -izdat. po izvor.'!W204</f>
        <v>0</v>
      </c>
      <c r="J51" s="276">
        <f>'E4-Plan rash. -izdat. po izvor.'!X204</f>
        <v>0</v>
      </c>
      <c r="K51" s="276">
        <f>'E4-Plan rash. -izdat. po izvor.'!Y204</f>
        <v>0</v>
      </c>
      <c r="L51" s="276">
        <f>'E4-Plan rash. -izdat. po izvor.'!Z204</f>
        <v>0</v>
      </c>
      <c r="M51" s="276">
        <f>'E4-Plan rash. -izdat. po izvor.'!AA204</f>
        <v>0</v>
      </c>
      <c r="N51" s="276">
        <f>'E4-Plan rash. -izdat. po izvor.'!AB204</f>
        <v>0</v>
      </c>
      <c r="O51" s="276">
        <f>'E4-Plan rash. -izdat. po izvor.'!AC204</f>
        <v>0</v>
      </c>
      <c r="P51" s="276">
        <f>'E4-Plan rash. -izdat. po izvor.'!AD204</f>
        <v>0</v>
      </c>
      <c r="Q51" s="276">
        <f>'E4-Plan rash. -izdat. po izvor.'!AE204</f>
        <v>0</v>
      </c>
      <c r="R51" s="276"/>
      <c r="S51" s="276">
        <f>'E4-Plan rash. -izdat. po izvor.'!AG204</f>
        <v>0</v>
      </c>
      <c r="T51" s="276">
        <f>'E4-Plan rash. -izdat. po izvor.'!AH204</f>
        <v>0</v>
      </c>
      <c r="U51" s="276">
        <f>'E4-Plan rash. -izdat. po izvor.'!AI204</f>
        <v>0</v>
      </c>
      <c r="V51" s="276">
        <f>'E4-Plan rash. -izdat. po izvor.'!AJ204</f>
        <v>0</v>
      </c>
      <c r="W51" s="276">
        <f>'E4-Plan rash. -izdat. po izvor.'!AK204</f>
        <v>0</v>
      </c>
      <c r="X51" s="276">
        <f>'E4-Plan rash. -izdat. po izvor.'!AL204</f>
        <v>0</v>
      </c>
      <c r="Y51" s="276">
        <f>'E4-Plan rash. -izdat. po izvor.'!AM204</f>
        <v>0</v>
      </c>
      <c r="Z51" s="276">
        <f>'E4-Plan rash. -izdat. po izvor.'!AN204</f>
        <v>0</v>
      </c>
      <c r="AA51" s="276">
        <f>'E4-Plan rash. -izdat. po izvor.'!AO204</f>
        <v>0</v>
      </c>
      <c r="AB51" s="276">
        <f>'E4-Plan rash. -izdat. po izvor.'!AP204</f>
        <v>0</v>
      </c>
    </row>
    <row r="52" spans="1:28">
      <c r="A52" s="277">
        <v>323</v>
      </c>
      <c r="B52" s="278" t="s">
        <v>46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80"/>
      <c r="Q52" s="280"/>
      <c r="R52" s="280"/>
      <c r="S52" s="280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ht="25.5">
      <c r="A53" s="269" t="s">
        <v>19</v>
      </c>
      <c r="B53" s="270" t="s">
        <v>73</v>
      </c>
      <c r="C53" s="223">
        <f>C54+C63</f>
        <v>4115000</v>
      </c>
      <c r="D53" s="223">
        <f>D54+D63</f>
        <v>0</v>
      </c>
      <c r="E53" s="223"/>
      <c r="F53" s="223">
        <f>F54++F63</f>
        <v>4000000</v>
      </c>
      <c r="G53" s="223">
        <f t="shared" ref="G53:O53" si="12">G54++G63</f>
        <v>0</v>
      </c>
      <c r="H53" s="223">
        <f t="shared" si="12"/>
        <v>0</v>
      </c>
      <c r="I53" s="223">
        <f t="shared" si="12"/>
        <v>0</v>
      </c>
      <c r="J53" s="223">
        <f t="shared" si="12"/>
        <v>0</v>
      </c>
      <c r="K53" s="223">
        <f t="shared" si="12"/>
        <v>0</v>
      </c>
      <c r="L53" s="223">
        <f t="shared" si="12"/>
        <v>0</v>
      </c>
      <c r="M53" s="223">
        <f t="shared" si="12"/>
        <v>115000</v>
      </c>
      <c r="N53" s="223">
        <f t="shared" si="12"/>
        <v>0</v>
      </c>
      <c r="O53" s="223">
        <f t="shared" si="12"/>
        <v>0</v>
      </c>
      <c r="P53" s="223">
        <f>P54+P63</f>
        <v>4115000</v>
      </c>
      <c r="Q53" s="223">
        <f>Q54+Q63</f>
        <v>0</v>
      </c>
      <c r="R53" s="223"/>
      <c r="S53" s="223">
        <f>S54++S63</f>
        <v>4000000</v>
      </c>
      <c r="T53" s="223">
        <f t="shared" ref="T53:AB53" si="13">T54++T63</f>
        <v>0</v>
      </c>
      <c r="U53" s="223">
        <f t="shared" si="13"/>
        <v>0</v>
      </c>
      <c r="V53" s="223">
        <f t="shared" si="13"/>
        <v>0</v>
      </c>
      <c r="W53" s="223">
        <f t="shared" si="13"/>
        <v>0</v>
      </c>
      <c r="X53" s="223">
        <f t="shared" si="13"/>
        <v>0</v>
      </c>
      <c r="Y53" s="223">
        <f t="shared" si="13"/>
        <v>0</v>
      </c>
      <c r="Z53" s="223">
        <f t="shared" si="13"/>
        <v>115000</v>
      </c>
      <c r="AA53" s="223">
        <f t="shared" si="13"/>
        <v>0</v>
      </c>
      <c r="AB53" s="223">
        <f t="shared" si="13"/>
        <v>0</v>
      </c>
    </row>
    <row r="54" spans="1:28" ht="25.5">
      <c r="A54" s="272" t="s">
        <v>74</v>
      </c>
      <c r="B54" s="273" t="s">
        <v>87</v>
      </c>
      <c r="C54" s="213">
        <f>SUM(C55:C61)</f>
        <v>2075000</v>
      </c>
      <c r="D54" s="213">
        <f t="shared" ref="D54:AB54" si="14">SUM(D55:D62)</f>
        <v>0</v>
      </c>
      <c r="E54" s="213"/>
      <c r="F54" s="213">
        <f>SUM(F55:F61)</f>
        <v>1960000</v>
      </c>
      <c r="G54" s="213">
        <f t="shared" si="14"/>
        <v>0</v>
      </c>
      <c r="H54" s="213">
        <f t="shared" si="14"/>
        <v>0</v>
      </c>
      <c r="I54" s="213">
        <f t="shared" si="14"/>
        <v>0</v>
      </c>
      <c r="J54" s="213">
        <f t="shared" si="14"/>
        <v>0</v>
      </c>
      <c r="K54" s="213">
        <f t="shared" si="14"/>
        <v>0</v>
      </c>
      <c r="L54" s="213">
        <f t="shared" si="14"/>
        <v>0</v>
      </c>
      <c r="M54" s="213">
        <f t="shared" si="14"/>
        <v>115000</v>
      </c>
      <c r="N54" s="213">
        <f t="shared" si="14"/>
        <v>0</v>
      </c>
      <c r="O54" s="213">
        <f t="shared" si="14"/>
        <v>0</v>
      </c>
      <c r="P54" s="213">
        <f>SUM(P55:P61)</f>
        <v>2155000</v>
      </c>
      <c r="Q54" s="213">
        <f t="shared" si="14"/>
        <v>0</v>
      </c>
      <c r="R54" s="213"/>
      <c r="S54" s="213">
        <f>SUM(S55:S61)</f>
        <v>2040000</v>
      </c>
      <c r="T54" s="213">
        <f t="shared" si="14"/>
        <v>0</v>
      </c>
      <c r="U54" s="213">
        <f t="shared" si="14"/>
        <v>0</v>
      </c>
      <c r="V54" s="213">
        <f t="shared" si="14"/>
        <v>0</v>
      </c>
      <c r="W54" s="213">
        <f t="shared" si="14"/>
        <v>0</v>
      </c>
      <c r="X54" s="213">
        <f t="shared" si="14"/>
        <v>0</v>
      </c>
      <c r="Y54" s="213">
        <f t="shared" si="14"/>
        <v>0</v>
      </c>
      <c r="Z54" s="213">
        <f t="shared" si="14"/>
        <v>115000</v>
      </c>
      <c r="AA54" s="213">
        <f t="shared" si="14"/>
        <v>0</v>
      </c>
      <c r="AB54" s="213">
        <f t="shared" si="14"/>
        <v>0</v>
      </c>
    </row>
    <row r="55" spans="1:28" ht="25.5">
      <c r="A55" s="275">
        <v>322</v>
      </c>
      <c r="B55" s="267" t="s">
        <v>386</v>
      </c>
      <c r="C55" s="276">
        <f>'E4-Plan rash. -izdat. po izvor.'!Q210</f>
        <v>470000</v>
      </c>
      <c r="D55" s="276">
        <f>'E4-Plan rash. -izdat. po izvor.'!R210</f>
        <v>0</v>
      </c>
      <c r="E55" s="276"/>
      <c r="F55" s="276">
        <f>'E4-Plan rash. -izdat. po izvor.'!T210</f>
        <v>470000</v>
      </c>
      <c r="G55" s="276">
        <f>'E4-Plan rash. -izdat. po izvor.'!U210</f>
        <v>0</v>
      </c>
      <c r="H55" s="276">
        <f>'E4-Plan rash. -izdat. po izvor.'!V210</f>
        <v>0</v>
      </c>
      <c r="I55" s="276">
        <f>'E4-Plan rash. -izdat. po izvor.'!W210</f>
        <v>0</v>
      </c>
      <c r="J55" s="276">
        <f>'E4-Plan rash. -izdat. po izvor.'!X210</f>
        <v>0</v>
      </c>
      <c r="K55" s="276">
        <f>'E4-Plan rash. -izdat. po izvor.'!Y210</f>
        <v>0</v>
      </c>
      <c r="L55" s="276">
        <f>'E4-Plan rash. -izdat. po izvor.'!Z210</f>
        <v>0</v>
      </c>
      <c r="M55" s="276">
        <f>'E4-Plan rash. -izdat. po izvor.'!AA210</f>
        <v>0</v>
      </c>
      <c r="N55" s="276">
        <f>'E4-Plan rash. -izdat. po izvor.'!AB210</f>
        <v>0</v>
      </c>
      <c r="O55" s="276">
        <f>'E4-Plan rash. -izdat. po izvor.'!AC210</f>
        <v>0</v>
      </c>
      <c r="P55" s="276">
        <f>'E4-Plan rash. -izdat. po izvor.'!AD210</f>
        <v>470000</v>
      </c>
      <c r="Q55" s="276">
        <f>'E4-Plan rash. -izdat. po izvor.'!AE210</f>
        <v>0</v>
      </c>
      <c r="R55" s="276"/>
      <c r="S55" s="276">
        <f>'E4-Plan rash. -izdat. po izvor.'!AG210</f>
        <v>470000</v>
      </c>
      <c r="T55" s="276">
        <f>'E4-Plan rash. -izdat. po izvor.'!AH210</f>
        <v>0</v>
      </c>
      <c r="U55" s="276">
        <f>'E4-Plan rash. -izdat. po izvor.'!AI210</f>
        <v>0</v>
      </c>
      <c r="V55" s="276">
        <f>'E4-Plan rash. -izdat. po izvor.'!AJ210</f>
        <v>0</v>
      </c>
      <c r="W55" s="276">
        <f>'E4-Plan rash. -izdat. po izvor.'!AK210</f>
        <v>0</v>
      </c>
      <c r="X55" s="276">
        <f>'E4-Plan rash. -izdat. po izvor.'!AL210</f>
        <v>0</v>
      </c>
      <c r="Y55" s="276">
        <f>'E4-Plan rash. -izdat. po izvor.'!AM210</f>
        <v>0</v>
      </c>
      <c r="Z55" s="276">
        <f>'E4-Plan rash. -izdat. po izvor.'!AN210</f>
        <v>0</v>
      </c>
      <c r="AA55" s="276">
        <f>'E4-Plan rash. -izdat. po izvor.'!AO210</f>
        <v>0</v>
      </c>
      <c r="AB55" s="276">
        <f>'E4-Plan rash. -izdat. po izvor.'!AP210</f>
        <v>0</v>
      </c>
    </row>
    <row r="56" spans="1:28" ht="25.5">
      <c r="A56" s="275">
        <v>323</v>
      </c>
      <c r="B56" s="267" t="s">
        <v>387</v>
      </c>
      <c r="C56" s="276">
        <f>'E4-Plan rash. -izdat. po izvor.'!Q213</f>
        <v>825000</v>
      </c>
      <c r="D56" s="276">
        <f>'E4-Plan rash. -izdat. po izvor.'!R213</f>
        <v>0</v>
      </c>
      <c r="E56" s="276"/>
      <c r="F56" s="276">
        <f>'E4-Plan rash. -izdat. po izvor.'!T213</f>
        <v>710000</v>
      </c>
      <c r="G56" s="276">
        <f>'E4-Plan rash. -izdat. po izvor.'!U213</f>
        <v>0</v>
      </c>
      <c r="H56" s="276">
        <f>'E4-Plan rash. -izdat. po izvor.'!V213</f>
        <v>0</v>
      </c>
      <c r="I56" s="276">
        <f>'E4-Plan rash. -izdat. po izvor.'!W213</f>
        <v>0</v>
      </c>
      <c r="J56" s="276">
        <f>'E4-Plan rash. -izdat. po izvor.'!X213</f>
        <v>0</v>
      </c>
      <c r="K56" s="276">
        <f>'E4-Plan rash. -izdat. po izvor.'!Y213</f>
        <v>0</v>
      </c>
      <c r="L56" s="276">
        <f>'E4-Plan rash. -izdat. po izvor.'!Z213</f>
        <v>0</v>
      </c>
      <c r="M56" s="276">
        <f>'E4-Plan rash. -izdat. po izvor.'!AA213</f>
        <v>115000</v>
      </c>
      <c r="N56" s="276">
        <f>'E4-Plan rash. -izdat. po izvor.'!AB213</f>
        <v>0</v>
      </c>
      <c r="O56" s="276">
        <f>'E4-Plan rash. -izdat. po izvor.'!AC213</f>
        <v>0</v>
      </c>
      <c r="P56" s="276">
        <f>'E4-Plan rash. -izdat. po izvor.'!AD213</f>
        <v>865000</v>
      </c>
      <c r="Q56" s="276">
        <f>'E4-Plan rash. -izdat. po izvor.'!AE213</f>
        <v>0</v>
      </c>
      <c r="R56" s="276"/>
      <c r="S56" s="276">
        <f>'E4-Plan rash. -izdat. po izvor.'!AG213</f>
        <v>750000</v>
      </c>
      <c r="T56" s="276">
        <f>'E4-Plan rash. -izdat. po izvor.'!AH213</f>
        <v>0</v>
      </c>
      <c r="U56" s="276">
        <f>'E4-Plan rash. -izdat. po izvor.'!AI213</f>
        <v>0</v>
      </c>
      <c r="V56" s="276">
        <f>'E4-Plan rash. -izdat. po izvor.'!AJ213</f>
        <v>0</v>
      </c>
      <c r="W56" s="276">
        <f>'E4-Plan rash. -izdat. po izvor.'!AK213</f>
        <v>0</v>
      </c>
      <c r="X56" s="276">
        <f>'E4-Plan rash. -izdat. po izvor.'!AL213</f>
        <v>0</v>
      </c>
      <c r="Y56" s="276">
        <f>'E4-Plan rash. -izdat. po izvor.'!AM213</f>
        <v>0</v>
      </c>
      <c r="Z56" s="276">
        <f>'E4-Plan rash. -izdat. po izvor.'!AN213</f>
        <v>115000</v>
      </c>
      <c r="AA56" s="276">
        <f>'E4-Plan rash. -izdat. po izvor.'!AO213</f>
        <v>0</v>
      </c>
      <c r="AB56" s="276">
        <f>'E4-Plan rash. -izdat. po izvor.'!AP213</f>
        <v>0</v>
      </c>
    </row>
    <row r="57" spans="1:28">
      <c r="A57" s="275">
        <v>412</v>
      </c>
      <c r="B57" s="267" t="s">
        <v>76</v>
      </c>
      <c r="C57" s="276">
        <f>'E4-Plan rash. -izdat. po izvor.'!Q216</f>
        <v>0</v>
      </c>
      <c r="D57" s="276">
        <f>'E4-Plan rash. -izdat. po izvor.'!R216</f>
        <v>0</v>
      </c>
      <c r="E57" s="276"/>
      <c r="F57" s="276">
        <f>'E4-Plan rash. -izdat. po izvor.'!T216</f>
        <v>0</v>
      </c>
      <c r="G57" s="276">
        <f>'E4-Plan rash. -izdat. po izvor.'!U216</f>
        <v>0</v>
      </c>
      <c r="H57" s="276">
        <f>'E4-Plan rash. -izdat. po izvor.'!V216</f>
        <v>0</v>
      </c>
      <c r="I57" s="276">
        <f>'E4-Plan rash. -izdat. po izvor.'!W216</f>
        <v>0</v>
      </c>
      <c r="J57" s="276">
        <f>'E4-Plan rash. -izdat. po izvor.'!X216</f>
        <v>0</v>
      </c>
      <c r="K57" s="276">
        <f>'E4-Plan rash. -izdat. po izvor.'!Y216</f>
        <v>0</v>
      </c>
      <c r="L57" s="276">
        <f>'E4-Plan rash. -izdat. po izvor.'!Z216</f>
        <v>0</v>
      </c>
      <c r="M57" s="276">
        <f>'E4-Plan rash. -izdat. po izvor.'!AA216</f>
        <v>0</v>
      </c>
      <c r="N57" s="276">
        <f>'E4-Plan rash. -izdat. po izvor.'!AB216</f>
        <v>0</v>
      </c>
      <c r="O57" s="276">
        <f>'E4-Plan rash. -izdat. po izvor.'!AC216</f>
        <v>0</v>
      </c>
      <c r="P57" s="276">
        <f>'E4-Plan rash. -izdat. po izvor.'!AD216</f>
        <v>0</v>
      </c>
      <c r="Q57" s="276">
        <f>'E4-Plan rash. -izdat. po izvor.'!AE216</f>
        <v>0</v>
      </c>
      <c r="R57" s="276"/>
      <c r="S57" s="276">
        <f>'E4-Plan rash. -izdat. po izvor.'!AG216</f>
        <v>0</v>
      </c>
      <c r="T57" s="276">
        <f>'E4-Plan rash. -izdat. po izvor.'!AH216</f>
        <v>0</v>
      </c>
      <c r="U57" s="276">
        <f>'E4-Plan rash. -izdat. po izvor.'!AI216</f>
        <v>0</v>
      </c>
      <c r="V57" s="276">
        <f>'E4-Plan rash. -izdat. po izvor.'!AJ216</f>
        <v>0</v>
      </c>
      <c r="W57" s="276">
        <f>'E4-Plan rash. -izdat. po izvor.'!AK216</f>
        <v>0</v>
      </c>
      <c r="X57" s="276">
        <f>'E4-Plan rash. -izdat. po izvor.'!AL216</f>
        <v>0</v>
      </c>
      <c r="Y57" s="276">
        <f>'E4-Plan rash. -izdat. po izvor.'!AM216</f>
        <v>0</v>
      </c>
      <c r="Z57" s="276">
        <f>'E4-Plan rash. -izdat. po izvor.'!AN216</f>
        <v>0</v>
      </c>
      <c r="AA57" s="276">
        <f>'E4-Plan rash. -izdat. po izvor.'!AO216</f>
        <v>0</v>
      </c>
      <c r="AB57" s="276">
        <f>'E4-Plan rash. -izdat. po izvor.'!AP216</f>
        <v>0</v>
      </c>
    </row>
    <row r="58" spans="1:28">
      <c r="A58" s="275">
        <v>422</v>
      </c>
      <c r="B58" s="267" t="s">
        <v>315</v>
      </c>
      <c r="C58" s="276">
        <f>'E4-Plan rash. -izdat. po izvor.'!Q223</f>
        <v>780000</v>
      </c>
      <c r="D58" s="276">
        <f>'E4-Plan rash. -izdat. po izvor.'!R223</f>
        <v>0</v>
      </c>
      <c r="E58" s="276"/>
      <c r="F58" s="276">
        <f>'E4-Plan rash. -izdat. po izvor.'!T223</f>
        <v>780000</v>
      </c>
      <c r="G58" s="276">
        <f>'E4-Plan rash. -izdat. po izvor.'!U223</f>
        <v>0</v>
      </c>
      <c r="H58" s="276">
        <f>'E4-Plan rash. -izdat. po izvor.'!V223</f>
        <v>0</v>
      </c>
      <c r="I58" s="276">
        <f>'E4-Plan rash. -izdat. po izvor.'!W223</f>
        <v>0</v>
      </c>
      <c r="J58" s="276">
        <f>'E4-Plan rash. -izdat. po izvor.'!X223</f>
        <v>0</v>
      </c>
      <c r="K58" s="276">
        <f>'E4-Plan rash. -izdat. po izvor.'!Y223</f>
        <v>0</v>
      </c>
      <c r="L58" s="276">
        <f>'E4-Plan rash. -izdat. po izvor.'!Z223</f>
        <v>0</v>
      </c>
      <c r="M58" s="276">
        <f>'E4-Plan rash. -izdat. po izvor.'!AA223</f>
        <v>0</v>
      </c>
      <c r="N58" s="276">
        <f>'E4-Plan rash. -izdat. po izvor.'!AB223</f>
        <v>0</v>
      </c>
      <c r="O58" s="276">
        <f>'E4-Plan rash. -izdat. po izvor.'!AC223</f>
        <v>0</v>
      </c>
      <c r="P58" s="276">
        <f>'E4-Plan rash. -izdat. po izvor.'!AD223</f>
        <v>820000</v>
      </c>
      <c r="Q58" s="276">
        <f>'E4-Plan rash. -izdat. po izvor.'!AE223</f>
        <v>0</v>
      </c>
      <c r="R58" s="276"/>
      <c r="S58" s="276">
        <f>'E4-Plan rash. -izdat. po izvor.'!AG223</f>
        <v>820000</v>
      </c>
      <c r="T58" s="276">
        <f>'E4-Plan rash. -izdat. po izvor.'!AH223</f>
        <v>0</v>
      </c>
      <c r="U58" s="276">
        <f>'E4-Plan rash. -izdat. po izvor.'!AI223</f>
        <v>0</v>
      </c>
      <c r="V58" s="276">
        <f>'E4-Plan rash. -izdat. po izvor.'!AJ223</f>
        <v>0</v>
      </c>
      <c r="W58" s="276">
        <f>'E4-Plan rash. -izdat. po izvor.'!AK223</f>
        <v>0</v>
      </c>
      <c r="X58" s="276">
        <f>'E4-Plan rash. -izdat. po izvor.'!AL223</f>
        <v>0</v>
      </c>
      <c r="Y58" s="276">
        <f>'E4-Plan rash. -izdat. po izvor.'!AM223</f>
        <v>0</v>
      </c>
      <c r="Z58" s="276">
        <f>'E4-Plan rash. -izdat. po izvor.'!AN223</f>
        <v>0</v>
      </c>
      <c r="AA58" s="276">
        <f>'E4-Plan rash. -izdat. po izvor.'!AO223</f>
        <v>0</v>
      </c>
      <c r="AB58" s="276">
        <f>'E4-Plan rash. -izdat. po izvor.'!AP223</f>
        <v>0</v>
      </c>
    </row>
    <row r="59" spans="1:28">
      <c r="A59" s="275">
        <v>423</v>
      </c>
      <c r="B59" s="267" t="s">
        <v>83</v>
      </c>
      <c r="C59" s="276">
        <f>'E4-Plan rash. -izdat. po izvor.'!Q225</f>
        <v>0</v>
      </c>
      <c r="D59" s="276">
        <f>'E4-Plan rash. -izdat. po izvor.'!R225</f>
        <v>0</v>
      </c>
      <c r="E59" s="276"/>
      <c r="F59" s="276">
        <f>'E4-Plan rash. -izdat. po izvor.'!T225</f>
        <v>0</v>
      </c>
      <c r="G59" s="276">
        <f>'E4-Plan rash. -izdat. po izvor.'!U225</f>
        <v>0</v>
      </c>
      <c r="H59" s="276">
        <f>'E4-Plan rash. -izdat. po izvor.'!V225</f>
        <v>0</v>
      </c>
      <c r="I59" s="276">
        <f>'E4-Plan rash. -izdat. po izvor.'!W225</f>
        <v>0</v>
      </c>
      <c r="J59" s="276">
        <f>'E4-Plan rash. -izdat. po izvor.'!X225</f>
        <v>0</v>
      </c>
      <c r="K59" s="276">
        <f>'E4-Plan rash. -izdat. po izvor.'!Y225</f>
        <v>0</v>
      </c>
      <c r="L59" s="276">
        <f>'E4-Plan rash. -izdat. po izvor.'!Z225</f>
        <v>0</v>
      </c>
      <c r="M59" s="276">
        <f>'E4-Plan rash. -izdat. po izvor.'!AA225</f>
        <v>0</v>
      </c>
      <c r="N59" s="276">
        <f>'E4-Plan rash. -izdat. po izvor.'!AB225</f>
        <v>0</v>
      </c>
      <c r="O59" s="276">
        <f>'E4-Plan rash. -izdat. po izvor.'!AC225</f>
        <v>0</v>
      </c>
      <c r="P59" s="276">
        <f>'E4-Plan rash. -izdat. po izvor.'!AD225</f>
        <v>0</v>
      </c>
      <c r="Q59" s="276">
        <f>'E4-Plan rash. -izdat. po izvor.'!AE225</f>
        <v>0</v>
      </c>
      <c r="R59" s="276"/>
      <c r="S59" s="276">
        <f>'E4-Plan rash. -izdat. po izvor.'!AG225</f>
        <v>0</v>
      </c>
      <c r="T59" s="276">
        <f>'E4-Plan rash. -izdat. po izvor.'!AH225</f>
        <v>0</v>
      </c>
      <c r="U59" s="276">
        <f>'E4-Plan rash. -izdat. po izvor.'!AI225</f>
        <v>0</v>
      </c>
      <c r="V59" s="276">
        <f>'E4-Plan rash. -izdat. po izvor.'!AJ225</f>
        <v>0</v>
      </c>
      <c r="W59" s="276">
        <f>'E4-Plan rash. -izdat. po izvor.'!AK225</f>
        <v>0</v>
      </c>
      <c r="X59" s="276">
        <f>'E4-Plan rash. -izdat. po izvor.'!AL225</f>
        <v>0</v>
      </c>
      <c r="Y59" s="276">
        <f>'E4-Plan rash. -izdat. po izvor.'!AM225</f>
        <v>0</v>
      </c>
      <c r="Z59" s="276">
        <f>'E4-Plan rash. -izdat. po izvor.'!AN225</f>
        <v>0</v>
      </c>
      <c r="AA59" s="276">
        <f>'E4-Plan rash. -izdat. po izvor.'!AO225</f>
        <v>0</v>
      </c>
      <c r="AB59" s="276">
        <f>'E4-Plan rash. -izdat. po izvor.'!AP225</f>
        <v>0</v>
      </c>
    </row>
    <row r="60" spans="1:28">
      <c r="A60" s="275">
        <v>426</v>
      </c>
      <c r="B60" s="267" t="s">
        <v>338</v>
      </c>
      <c r="C60" s="276">
        <f>'E4-Plan rash. -izdat. po izvor.'!Q228</f>
        <v>0</v>
      </c>
      <c r="D60" s="276">
        <f>'E4-Plan rash. -izdat. po izvor.'!R228</f>
        <v>0</v>
      </c>
      <c r="E60" s="276"/>
      <c r="F60" s="276">
        <f>'E4-Plan rash. -izdat. po izvor.'!T228</f>
        <v>0</v>
      </c>
      <c r="G60" s="276">
        <f>'E4-Plan rash. -izdat. po izvor.'!U228</f>
        <v>0</v>
      </c>
      <c r="H60" s="276">
        <f>'E4-Plan rash. -izdat. po izvor.'!V228</f>
        <v>0</v>
      </c>
      <c r="I60" s="276">
        <f>'E4-Plan rash. -izdat. po izvor.'!W228</f>
        <v>0</v>
      </c>
      <c r="J60" s="276">
        <f>'E4-Plan rash. -izdat. po izvor.'!X228</f>
        <v>0</v>
      </c>
      <c r="K60" s="276">
        <f>'E4-Plan rash. -izdat. po izvor.'!Y228</f>
        <v>0</v>
      </c>
      <c r="L60" s="276">
        <f>'E4-Plan rash. -izdat. po izvor.'!Z228</f>
        <v>0</v>
      </c>
      <c r="M60" s="276">
        <f>'E4-Plan rash. -izdat. po izvor.'!AA228</f>
        <v>0</v>
      </c>
      <c r="N60" s="276">
        <f>'E4-Plan rash. -izdat. po izvor.'!AB228</f>
        <v>0</v>
      </c>
      <c r="O60" s="276">
        <f>'E4-Plan rash. -izdat. po izvor.'!AC228</f>
        <v>0</v>
      </c>
      <c r="P60" s="276">
        <f>'E4-Plan rash. -izdat. po izvor.'!AD228</f>
        <v>0</v>
      </c>
      <c r="Q60" s="276">
        <f>'E4-Plan rash. -izdat. po izvor.'!AE228</f>
        <v>0</v>
      </c>
      <c r="R60" s="276"/>
      <c r="S60" s="276">
        <f>'E4-Plan rash. -izdat. po izvor.'!AG228</f>
        <v>0</v>
      </c>
      <c r="T60" s="276">
        <f>'E4-Plan rash. -izdat. po izvor.'!AH228</f>
        <v>0</v>
      </c>
      <c r="U60" s="276">
        <f>'E4-Plan rash. -izdat. po izvor.'!AI228</f>
        <v>0</v>
      </c>
      <c r="V60" s="276">
        <f>'E4-Plan rash. -izdat. po izvor.'!AJ228</f>
        <v>0</v>
      </c>
      <c r="W60" s="276">
        <f>'E4-Plan rash. -izdat. po izvor.'!AK228</f>
        <v>0</v>
      </c>
      <c r="X60" s="276">
        <f>'E4-Plan rash. -izdat. po izvor.'!AL228</f>
        <v>0</v>
      </c>
      <c r="Y60" s="276">
        <f>'E4-Plan rash. -izdat. po izvor.'!AM228</f>
        <v>0</v>
      </c>
      <c r="Z60" s="276">
        <f>'E4-Plan rash. -izdat. po izvor.'!AN228</f>
        <v>0</v>
      </c>
      <c r="AA60" s="276">
        <f>'E4-Plan rash. -izdat. po izvor.'!AO228</f>
        <v>0</v>
      </c>
      <c r="AB60" s="276">
        <f>'E4-Plan rash. -izdat. po izvor.'!AP228</f>
        <v>0</v>
      </c>
    </row>
    <row r="61" spans="1:28" ht="25.5">
      <c r="A61" s="275">
        <v>451</v>
      </c>
      <c r="B61" s="267" t="s">
        <v>388</v>
      </c>
      <c r="C61" s="276">
        <f>'E4-Plan rash. -izdat. po izvor.'!Q232</f>
        <v>0</v>
      </c>
      <c r="D61" s="276">
        <f>'E4-Plan rash. -izdat. po izvor.'!R232</f>
        <v>0</v>
      </c>
      <c r="E61" s="276"/>
      <c r="F61" s="276">
        <f>'E4-Plan rash. -izdat. po izvor.'!T232</f>
        <v>0</v>
      </c>
      <c r="G61" s="276">
        <f>'E4-Plan rash. -izdat. po izvor.'!U232</f>
        <v>0</v>
      </c>
      <c r="H61" s="276">
        <f>'E4-Plan rash. -izdat. po izvor.'!V232</f>
        <v>0</v>
      </c>
      <c r="I61" s="276">
        <f>'E4-Plan rash. -izdat. po izvor.'!W232</f>
        <v>0</v>
      </c>
      <c r="J61" s="276">
        <f>'E4-Plan rash. -izdat. po izvor.'!X232</f>
        <v>0</v>
      </c>
      <c r="K61" s="276">
        <f>'E4-Plan rash. -izdat. po izvor.'!Y232</f>
        <v>0</v>
      </c>
      <c r="L61" s="276">
        <f>'E4-Plan rash. -izdat. po izvor.'!Z232</f>
        <v>0</v>
      </c>
      <c r="M61" s="276">
        <f>'E4-Plan rash. -izdat. po izvor.'!AA232</f>
        <v>0</v>
      </c>
      <c r="N61" s="276">
        <f>'E4-Plan rash. -izdat. po izvor.'!AB232</f>
        <v>0</v>
      </c>
      <c r="O61" s="276">
        <f>'E4-Plan rash. -izdat. po izvor.'!AC232</f>
        <v>0</v>
      </c>
      <c r="P61" s="276">
        <f>'E4-Plan rash. -izdat. po izvor.'!AD232</f>
        <v>0</v>
      </c>
      <c r="Q61" s="276">
        <f>'E4-Plan rash. -izdat. po izvor.'!AE232</f>
        <v>0</v>
      </c>
      <c r="R61" s="276"/>
      <c r="S61" s="276">
        <f>'E4-Plan rash. -izdat. po izvor.'!AG232</f>
        <v>0</v>
      </c>
      <c r="T61" s="276">
        <f>'E4-Plan rash. -izdat. po izvor.'!AH232</f>
        <v>0</v>
      </c>
      <c r="U61" s="276">
        <f>'E4-Plan rash. -izdat. po izvor.'!AI232</f>
        <v>0</v>
      </c>
      <c r="V61" s="276">
        <f>'E4-Plan rash. -izdat. po izvor.'!AJ232</f>
        <v>0</v>
      </c>
      <c r="W61" s="276">
        <f>'E4-Plan rash. -izdat. po izvor.'!AK232</f>
        <v>0</v>
      </c>
      <c r="X61" s="276">
        <f>'E4-Plan rash. -izdat. po izvor.'!AL232</f>
        <v>0</v>
      </c>
      <c r="Y61" s="276">
        <f>'E4-Plan rash. -izdat. po izvor.'!AM232</f>
        <v>0</v>
      </c>
      <c r="Z61" s="276">
        <f>'E4-Plan rash. -izdat. po izvor.'!AN232</f>
        <v>0</v>
      </c>
      <c r="AA61" s="276">
        <f>'E4-Plan rash. -izdat. po izvor.'!AO232</f>
        <v>0</v>
      </c>
      <c r="AB61" s="276">
        <f>'E4-Plan rash. -izdat. po izvor.'!AP232</f>
        <v>0</v>
      </c>
    </row>
    <row r="62" spans="1:28" s="249" customFormat="1">
      <c r="A62" s="272" t="s">
        <v>74</v>
      </c>
      <c r="B62" s="273" t="s">
        <v>88</v>
      </c>
      <c r="C62" s="282">
        <f t="shared" ref="C62:I62" si="15">C63</f>
        <v>2040000</v>
      </c>
      <c r="D62" s="282">
        <f t="shared" si="15"/>
        <v>0</v>
      </c>
      <c r="E62" s="282"/>
      <c r="F62" s="282">
        <f t="shared" si="15"/>
        <v>2040000</v>
      </c>
      <c r="G62" s="282">
        <f t="shared" si="15"/>
        <v>0</v>
      </c>
      <c r="H62" s="282">
        <f t="shared" si="15"/>
        <v>0</v>
      </c>
      <c r="I62" s="282">
        <f t="shared" si="15"/>
        <v>0</v>
      </c>
      <c r="J62" s="282">
        <f>J63</f>
        <v>0</v>
      </c>
      <c r="K62" s="282">
        <f t="shared" ref="K62:AB62" si="16">K63</f>
        <v>0</v>
      </c>
      <c r="L62" s="282">
        <f t="shared" si="16"/>
        <v>0</v>
      </c>
      <c r="M62" s="282">
        <f t="shared" si="16"/>
        <v>0</v>
      </c>
      <c r="N62" s="282">
        <f t="shared" si="16"/>
        <v>0</v>
      </c>
      <c r="O62" s="282">
        <f t="shared" si="16"/>
        <v>0</v>
      </c>
      <c r="P62" s="282">
        <f t="shared" si="16"/>
        <v>1960000</v>
      </c>
      <c r="Q62" s="282">
        <f t="shared" si="16"/>
        <v>0</v>
      </c>
      <c r="R62" s="282"/>
      <c r="S62" s="282">
        <f t="shared" si="16"/>
        <v>1960000</v>
      </c>
      <c r="T62" s="282">
        <f t="shared" si="16"/>
        <v>0</v>
      </c>
      <c r="U62" s="282">
        <f t="shared" si="16"/>
        <v>0</v>
      </c>
      <c r="V62" s="282">
        <f t="shared" si="16"/>
        <v>0</v>
      </c>
      <c r="W62" s="282">
        <f t="shared" si="16"/>
        <v>0</v>
      </c>
      <c r="X62" s="282">
        <f t="shared" si="16"/>
        <v>0</v>
      </c>
      <c r="Y62" s="282">
        <f t="shared" si="16"/>
        <v>0</v>
      </c>
      <c r="Z62" s="282">
        <f t="shared" si="16"/>
        <v>0</v>
      </c>
      <c r="AA62" s="282">
        <f t="shared" si="16"/>
        <v>0</v>
      </c>
      <c r="AB62" s="282">
        <f t="shared" si="16"/>
        <v>0</v>
      </c>
    </row>
    <row r="63" spans="1:28" ht="25.5">
      <c r="A63" s="283">
        <v>423</v>
      </c>
      <c r="B63" s="284" t="s">
        <v>89</v>
      </c>
      <c r="C63" s="285">
        <f>'E4-Plan rash. -izdat. po izvor.'!Q235</f>
        <v>2040000</v>
      </c>
      <c r="D63" s="285">
        <f>'E4-Plan rash. -izdat. po izvor.'!R235</f>
        <v>0</v>
      </c>
      <c r="E63" s="285"/>
      <c r="F63" s="285">
        <f>'E4-Plan rash. -izdat. po izvor.'!T235</f>
        <v>2040000</v>
      </c>
      <c r="G63" s="285">
        <f>'E4-Plan rash. -izdat. po izvor.'!U235</f>
        <v>0</v>
      </c>
      <c r="H63" s="285">
        <f>'E4-Plan rash. -izdat. po izvor.'!V235</f>
        <v>0</v>
      </c>
      <c r="I63" s="285">
        <f>'E4-Plan rash. -izdat. po izvor.'!W235</f>
        <v>0</v>
      </c>
      <c r="J63" s="285">
        <f>'E4-Plan rash. -izdat. po izvor.'!X235</f>
        <v>0</v>
      </c>
      <c r="K63" s="285">
        <f>'E4-Plan rash. -izdat. po izvor.'!Y235</f>
        <v>0</v>
      </c>
      <c r="L63" s="285">
        <f>'E4-Plan rash. -izdat. po izvor.'!Z235</f>
        <v>0</v>
      </c>
      <c r="M63" s="285">
        <f>'E4-Plan rash. -izdat. po izvor.'!AA235</f>
        <v>0</v>
      </c>
      <c r="N63" s="285">
        <f>'E4-Plan rash. -izdat. po izvor.'!AB235</f>
        <v>0</v>
      </c>
      <c r="O63" s="285">
        <f>'E4-Plan rash. -izdat. po izvor.'!AC235</f>
        <v>0</v>
      </c>
      <c r="P63" s="285">
        <f>'E4-Plan rash. -izdat. po izvor.'!AD235</f>
        <v>1960000</v>
      </c>
      <c r="Q63" s="285">
        <f>'E4-Plan rash. -izdat. po izvor.'!AE235</f>
        <v>0</v>
      </c>
      <c r="R63" s="285"/>
      <c r="S63" s="285">
        <f>'E4-Plan rash. -izdat. po izvor.'!AG235</f>
        <v>1960000</v>
      </c>
      <c r="T63" s="285">
        <f>'E4-Plan rash. -izdat. po izvor.'!AH235</f>
        <v>0</v>
      </c>
      <c r="U63" s="285">
        <f>'E4-Plan rash. -izdat. po izvor.'!AI235</f>
        <v>0</v>
      </c>
      <c r="V63" s="285">
        <f>'E4-Plan rash. -izdat. po izvor.'!AJ235</f>
        <v>0</v>
      </c>
      <c r="W63" s="285">
        <f>'E4-Plan rash. -izdat. po izvor.'!AK235</f>
        <v>0</v>
      </c>
      <c r="X63" s="285">
        <f>'E4-Plan rash. -izdat. po izvor.'!AL235</f>
        <v>0</v>
      </c>
      <c r="Y63" s="285">
        <f>'E4-Plan rash. -izdat. po izvor.'!AM235</f>
        <v>0</v>
      </c>
      <c r="Z63" s="285">
        <f>'E4-Plan rash. -izdat. po izvor.'!AN235</f>
        <v>0</v>
      </c>
      <c r="AA63" s="285">
        <f>'E4-Plan rash. -izdat. po izvor.'!AO235</f>
        <v>0</v>
      </c>
      <c r="AB63" s="285">
        <f>'E4-Plan rash. -izdat. po izvor.'!AP235</f>
        <v>0</v>
      </c>
    </row>
    <row r="64" spans="1:28" ht="26.25" thickBot="1">
      <c r="A64" s="286">
        <v>425</v>
      </c>
      <c r="B64" s="287" t="s">
        <v>393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0"/>
      <c r="Q64" s="280"/>
      <c r="R64" s="280"/>
      <c r="S64" s="280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13.5" thickBot="1">
      <c r="A65" s="289"/>
      <c r="B65" s="290" t="s">
        <v>90</v>
      </c>
      <c r="C65" s="291">
        <f t="shared" ref="C65:AB65" si="17">C7+C37+C53</f>
        <v>61180969</v>
      </c>
      <c r="D65" s="291">
        <f t="shared" si="17"/>
        <v>1430000</v>
      </c>
      <c r="E65" s="291">
        <f t="shared" si="17"/>
        <v>1700000</v>
      </c>
      <c r="F65" s="291">
        <f t="shared" si="17"/>
        <v>4000000</v>
      </c>
      <c r="G65" s="291">
        <f t="shared" si="17"/>
        <v>300000</v>
      </c>
      <c r="H65" s="291">
        <f t="shared" si="17"/>
        <v>0</v>
      </c>
      <c r="I65" s="291">
        <f t="shared" si="17"/>
        <v>4350000</v>
      </c>
      <c r="J65" s="291">
        <f t="shared" si="17"/>
        <v>47555364</v>
      </c>
      <c r="K65" s="291">
        <f t="shared" si="17"/>
        <v>1730605</v>
      </c>
      <c r="L65" s="291">
        <f t="shared" si="17"/>
        <v>0</v>
      </c>
      <c r="M65" s="291">
        <f t="shared" si="17"/>
        <v>115000</v>
      </c>
      <c r="N65" s="291">
        <f t="shared" si="17"/>
        <v>0</v>
      </c>
      <c r="O65" s="291">
        <f t="shared" si="17"/>
        <v>0</v>
      </c>
      <c r="P65" s="291">
        <f t="shared" si="17"/>
        <v>61414476</v>
      </c>
      <c r="Q65" s="291">
        <f t="shared" si="17"/>
        <v>2500000</v>
      </c>
      <c r="R65" s="291">
        <f t="shared" si="17"/>
        <v>1700000</v>
      </c>
      <c r="S65" s="291">
        <f t="shared" si="17"/>
        <v>4000000</v>
      </c>
      <c r="T65" s="291">
        <f t="shared" si="17"/>
        <v>300000</v>
      </c>
      <c r="U65" s="291">
        <f t="shared" si="17"/>
        <v>0</v>
      </c>
      <c r="V65" s="291">
        <f t="shared" si="17"/>
        <v>3510000</v>
      </c>
      <c r="W65" s="291">
        <f t="shared" si="17"/>
        <v>47555364</v>
      </c>
      <c r="X65" s="291">
        <f t="shared" si="17"/>
        <v>1734112</v>
      </c>
      <c r="Y65" s="291">
        <f t="shared" si="17"/>
        <v>0</v>
      </c>
      <c r="Z65" s="291">
        <f t="shared" si="17"/>
        <v>115000</v>
      </c>
      <c r="AA65" s="291">
        <f t="shared" si="17"/>
        <v>0</v>
      </c>
      <c r="AB65" s="291">
        <f t="shared" si="17"/>
        <v>0</v>
      </c>
    </row>
    <row r="67" spans="1:28">
      <c r="C67" s="509">
        <f>SUM(D65:O65)</f>
        <v>61180969</v>
      </c>
      <c r="P67" s="510">
        <f>SUM(Q65:AB65)</f>
        <v>61414476</v>
      </c>
    </row>
  </sheetData>
  <mergeCells count="3">
    <mergeCell ref="A1:O1"/>
    <mergeCell ref="D3:F3"/>
    <mergeCell ref="Q3:S3"/>
  </mergeCells>
  <printOptions horizontalCentered="1"/>
  <pageMargins left="0.19685039370078741" right="0" top="0.43307086614173229" bottom="0.19685039370078741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8"/>
  <sheetViews>
    <sheetView zoomScaleNormal="100" workbookViewId="0">
      <pane xSplit="2" ySplit="4" topLeftCell="N5" activePane="bottomRight" state="frozen"/>
      <selection pane="topRight" activeCell="W1" sqref="W1"/>
      <selection pane="bottomLeft" activeCell="A149" sqref="A149"/>
      <selection pane="bottomRight" activeCell="S10" sqref="S10"/>
    </sheetView>
  </sheetViews>
  <sheetFormatPr defaultColWidth="8.85546875" defaultRowHeight="12.75"/>
  <cols>
    <col min="1" max="1" width="5.7109375" style="292" customWidth="1"/>
    <col min="2" max="2" width="31.5703125" style="293" customWidth="1"/>
    <col min="3" max="3" width="12.85546875" style="294" customWidth="1"/>
    <col min="4" max="5" width="11.5703125" style="294" customWidth="1"/>
    <col min="6" max="6" width="11.7109375" style="294" customWidth="1"/>
    <col min="7" max="7" width="10.85546875" style="294" customWidth="1"/>
    <col min="8" max="8" width="9.28515625" style="294" customWidth="1"/>
    <col min="9" max="9" width="12.5703125" style="294" customWidth="1"/>
    <col min="10" max="10" width="13" style="294" customWidth="1"/>
    <col min="11" max="11" width="11.5703125" style="294" customWidth="1"/>
    <col min="12" max="12" width="7.5703125" style="294" customWidth="1"/>
    <col min="13" max="13" width="10.5703125" style="294" customWidth="1"/>
    <col min="14" max="14" width="5.85546875" style="294" customWidth="1"/>
    <col min="15" max="15" width="6.5703125" style="294" customWidth="1"/>
    <col min="16" max="16" width="13.140625" style="247" customWidth="1"/>
    <col min="17" max="17" width="12.42578125" style="247" customWidth="1"/>
    <col min="18" max="18" width="11.7109375" style="247" customWidth="1"/>
    <col min="19" max="19" width="11.5703125" style="247" bestFit="1" customWidth="1"/>
    <col min="20" max="20" width="10.140625" style="247" bestFit="1" customWidth="1"/>
    <col min="21" max="21" width="9" style="247" customWidth="1"/>
    <col min="22" max="22" width="11.5703125" style="247" bestFit="1" customWidth="1"/>
    <col min="23" max="23" width="12.5703125" style="247" bestFit="1" customWidth="1"/>
    <col min="24" max="24" width="11.5703125" style="247" customWidth="1"/>
    <col min="25" max="25" width="8.85546875" style="247"/>
    <col min="26" max="26" width="10.42578125" style="247" customWidth="1"/>
    <col min="27" max="27" width="5.42578125" style="247" customWidth="1"/>
    <col min="28" max="28" width="7.5703125" style="247" customWidth="1"/>
    <col min="29" max="16384" width="8.85546875" style="247"/>
  </cols>
  <sheetData>
    <row r="1" spans="1:28" ht="24" customHeight="1">
      <c r="A1" s="582" t="s">
        <v>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28" s="249" customFormat="1" ht="6.6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28" s="255" customFormat="1" ht="60" customHeight="1" thickBot="1">
      <c r="A3" s="250" t="s">
        <v>14</v>
      </c>
      <c r="B3" s="251" t="s">
        <v>15</v>
      </c>
      <c r="C3" s="399" t="s">
        <v>422</v>
      </c>
      <c r="D3" s="586" t="s">
        <v>4</v>
      </c>
      <c r="E3" s="586"/>
      <c r="F3" s="586"/>
      <c r="G3" s="252"/>
      <c r="H3" s="252"/>
      <c r="I3" s="252" t="s">
        <v>5</v>
      </c>
      <c r="J3" s="252" t="s">
        <v>6</v>
      </c>
      <c r="K3" s="252" t="s">
        <v>7</v>
      </c>
      <c r="L3" s="252" t="s">
        <v>16</v>
      </c>
      <c r="M3" s="252" t="s">
        <v>8</v>
      </c>
      <c r="N3" s="252" t="s">
        <v>9</v>
      </c>
      <c r="O3" s="252" t="s">
        <v>403</v>
      </c>
      <c r="P3" s="400" t="s">
        <v>455</v>
      </c>
      <c r="Q3" s="585" t="s">
        <v>4</v>
      </c>
      <c r="R3" s="585"/>
      <c r="S3" s="585"/>
      <c r="T3" s="253"/>
      <c r="U3" s="253"/>
      <c r="V3" s="253" t="s">
        <v>5</v>
      </c>
      <c r="W3" s="253" t="s">
        <v>6</v>
      </c>
      <c r="X3" s="253" t="s">
        <v>7</v>
      </c>
      <c r="Y3" s="253" t="s">
        <v>16</v>
      </c>
      <c r="Z3" s="253" t="s">
        <v>8</v>
      </c>
      <c r="AA3" s="254" t="s">
        <v>9</v>
      </c>
      <c r="AB3" s="254" t="s">
        <v>403</v>
      </c>
    </row>
    <row r="4" spans="1:28" ht="51.75" thickBot="1">
      <c r="A4" s="256"/>
      <c r="B4" s="257"/>
      <c r="C4" s="258"/>
      <c r="D4" s="259" t="s">
        <v>10</v>
      </c>
      <c r="E4" s="432" t="s">
        <v>466</v>
      </c>
      <c r="F4" s="398" t="s">
        <v>421</v>
      </c>
      <c r="G4" s="260" t="s">
        <v>381</v>
      </c>
      <c r="H4" s="260" t="s">
        <v>470</v>
      </c>
      <c r="I4" s="261">
        <v>3211</v>
      </c>
      <c r="J4" s="262" t="s">
        <v>11</v>
      </c>
      <c r="K4" s="261">
        <v>5211</v>
      </c>
      <c r="L4" s="261">
        <v>6211</v>
      </c>
      <c r="M4" s="261">
        <v>7311</v>
      </c>
      <c r="N4" s="261">
        <v>8311</v>
      </c>
      <c r="O4" s="261">
        <v>922</v>
      </c>
      <c r="P4" s="258"/>
      <c r="Q4" s="259" t="s">
        <v>10</v>
      </c>
      <c r="R4" s="432" t="s">
        <v>466</v>
      </c>
      <c r="S4" s="398" t="s">
        <v>421</v>
      </c>
      <c r="T4" s="260" t="s">
        <v>382</v>
      </c>
      <c r="U4" s="401" t="s">
        <v>465</v>
      </c>
      <c r="V4" s="261">
        <v>3211</v>
      </c>
      <c r="W4" s="262" t="s">
        <v>11</v>
      </c>
      <c r="X4" s="261">
        <v>5211</v>
      </c>
      <c r="Y4" s="261">
        <v>6211</v>
      </c>
      <c r="Z4" s="261">
        <v>7311</v>
      </c>
      <c r="AA4" s="261">
        <v>8311</v>
      </c>
      <c r="AB4" s="261">
        <v>922</v>
      </c>
    </row>
    <row r="5" spans="1:28" s="255" customFormat="1" ht="38.25">
      <c r="A5" s="263"/>
      <c r="B5" s="264" t="s">
        <v>18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1:28" s="255" customFormat="1" ht="25.5">
      <c r="A7" s="269" t="s">
        <v>19</v>
      </c>
      <c r="B7" s="270" t="s">
        <v>20</v>
      </c>
      <c r="C7" s="405">
        <f>'E4-Plan rash. -izdat. po izvor.'!Q7</f>
        <v>54947777</v>
      </c>
      <c r="D7" s="405">
        <f>'E4-Plan rash. -izdat. po izvor.'!R7</f>
        <v>1189000</v>
      </c>
      <c r="E7" s="405">
        <f>'E4-Plan rash. -izdat. po izvor.'!S7</f>
        <v>1700000</v>
      </c>
      <c r="F7" s="405">
        <f>'E4-Plan rash. -izdat. po izvor.'!T7</f>
        <v>0</v>
      </c>
      <c r="G7" s="405">
        <f>'E4-Plan rash. -izdat. po izvor.'!U7</f>
        <v>0</v>
      </c>
      <c r="H7" s="405">
        <f>'E4-Plan rash. -izdat. po izvor.'!V7</f>
        <v>0</v>
      </c>
      <c r="I7" s="405">
        <f>'E4-Plan rash. -izdat. po izvor.'!W7</f>
        <v>3913210</v>
      </c>
      <c r="J7" s="405">
        <f>'E4-Plan rash. -izdat. po izvor.'!X7</f>
        <v>47063962</v>
      </c>
      <c r="K7" s="405">
        <f>'E4-Plan rash. -izdat. po izvor.'!Y7</f>
        <v>1081605</v>
      </c>
      <c r="L7" s="405">
        <f>'E4-Plan rash. -izdat. po izvor.'!Z7</f>
        <v>0</v>
      </c>
      <c r="M7" s="405">
        <f>'E4-Plan rash. -izdat. po izvor.'!AA7</f>
        <v>0</v>
      </c>
      <c r="N7" s="405">
        <f>'E4-Plan rash. -izdat. po izvor.'!AB7</f>
        <v>0</v>
      </c>
      <c r="O7" s="405">
        <f>'E4-Plan rash. -izdat. po izvor.'!AC7</f>
        <v>0</v>
      </c>
      <c r="P7" s="405">
        <f>'E4-Plan rash. -izdat. po izvor.'!AD7</f>
        <v>55181284</v>
      </c>
      <c r="Q7" s="405">
        <f>'E4-Plan rash. -izdat. po izvor.'!AE7</f>
        <v>2259000</v>
      </c>
      <c r="R7" s="406">
        <f>'E4-Plan rash. -izdat. po izvor.'!AF7</f>
        <v>1700000</v>
      </c>
      <c r="S7" s="405">
        <f>'E4-Plan rash. -izdat. po izvor.'!AG7</f>
        <v>0</v>
      </c>
      <c r="T7" s="405">
        <f>'E4-Plan rash. -izdat. po izvor.'!AH7</f>
        <v>0</v>
      </c>
      <c r="U7" s="405">
        <f>'E4-Plan rash. -izdat. po izvor.'!AI7</f>
        <v>0</v>
      </c>
      <c r="V7" s="405">
        <f>'E4-Plan rash. -izdat. po izvor.'!AJ7</f>
        <v>3073210</v>
      </c>
      <c r="W7" s="405">
        <f>'E4-Plan rash. -izdat. po izvor.'!AK7</f>
        <v>47063962</v>
      </c>
      <c r="X7" s="405">
        <f>'E4-Plan rash. -izdat. po izvor.'!AL7</f>
        <v>1085112</v>
      </c>
      <c r="Y7" s="405">
        <f>'E4-Plan rash. -izdat. po izvor.'!AM7</f>
        <v>0</v>
      </c>
      <c r="Z7" s="405">
        <f>'E4-Plan rash. -izdat. po izvor.'!AN7</f>
        <v>0</v>
      </c>
      <c r="AA7" s="405">
        <f>'E4-Plan rash. -izdat. po izvor.'!AO7</f>
        <v>0</v>
      </c>
      <c r="AB7" s="405">
        <f>'E4-Plan rash. -izdat. po izvor.'!AP7</f>
        <v>0</v>
      </c>
    </row>
    <row r="8" spans="1:28" ht="28.5" customHeight="1">
      <c r="A8" s="272" t="s">
        <v>21</v>
      </c>
      <c r="B8" s="273" t="s">
        <v>22</v>
      </c>
      <c r="C8" s="406">
        <f>'E4-Plan rash. -izdat. po izvor.'!Q8</f>
        <v>53096853</v>
      </c>
      <c r="D8" s="406">
        <f>'E4-Plan rash. -izdat. po izvor.'!R8</f>
        <v>689000</v>
      </c>
      <c r="E8" s="406">
        <f>'E4-Plan rash. -izdat. po izvor.'!S8</f>
        <v>1700000</v>
      </c>
      <c r="F8" s="406">
        <f>'E4-Plan rash. -izdat. po izvor.'!T8</f>
        <v>0</v>
      </c>
      <c r="G8" s="406">
        <f>'E4-Plan rash. -izdat. po izvor.'!U8</f>
        <v>0</v>
      </c>
      <c r="H8" s="406">
        <f>'E4-Plan rash. -izdat. po izvor.'!V8</f>
        <v>0</v>
      </c>
      <c r="I8" s="406">
        <f>'E4-Plan rash. -izdat. po izvor.'!W8</f>
        <v>3523891</v>
      </c>
      <c r="J8" s="406">
        <f>'E4-Plan rash. -izdat. po izvor.'!X8</f>
        <v>47063962</v>
      </c>
      <c r="K8" s="406">
        <f>'E4-Plan rash. -izdat. po izvor.'!Y8</f>
        <v>120000</v>
      </c>
      <c r="L8" s="406">
        <f>'E4-Plan rash. -izdat. po izvor.'!Z8</f>
        <v>0</v>
      </c>
      <c r="M8" s="406">
        <f>'E4-Plan rash. -izdat. po izvor.'!AA8</f>
        <v>0</v>
      </c>
      <c r="N8" s="406">
        <f>'E4-Plan rash. -izdat. po izvor.'!AB8</f>
        <v>0</v>
      </c>
      <c r="O8" s="406">
        <f>'E4-Plan rash. -izdat. po izvor.'!AC8</f>
        <v>0</v>
      </c>
      <c r="P8" s="406">
        <f>'E4-Plan rash. -izdat. po izvor.'!AD8</f>
        <v>53326853</v>
      </c>
      <c r="Q8" s="406">
        <f>'E4-Plan rash. -izdat. po izvor.'!AE8</f>
        <v>1759000</v>
      </c>
      <c r="R8" s="406">
        <f>'E4-Plan rash. -izdat. po izvor.'!AF8</f>
        <v>1700000</v>
      </c>
      <c r="S8" s="406">
        <f>'E4-Plan rash. -izdat. po izvor.'!AG8</f>
        <v>0</v>
      </c>
      <c r="T8" s="406">
        <f>'E4-Plan rash. -izdat. po izvor.'!AH8</f>
        <v>0</v>
      </c>
      <c r="U8" s="406">
        <f>'E4-Plan rash. -izdat. po izvor.'!AI8</f>
        <v>0</v>
      </c>
      <c r="V8" s="406">
        <f>'E4-Plan rash. -izdat. po izvor.'!AJ8</f>
        <v>2683891</v>
      </c>
      <c r="W8" s="406">
        <f>'E4-Plan rash. -izdat. po izvor.'!AK8</f>
        <v>47063962</v>
      </c>
      <c r="X8" s="406">
        <f>'E4-Plan rash. -izdat. po izvor.'!AL8</f>
        <v>120000</v>
      </c>
      <c r="Y8" s="406">
        <f>'E4-Plan rash. -izdat. po izvor.'!AM8</f>
        <v>0</v>
      </c>
      <c r="Z8" s="406">
        <f>'E4-Plan rash. -izdat. po izvor.'!AN8</f>
        <v>0</v>
      </c>
      <c r="AA8" s="406">
        <f>'E4-Plan rash. -izdat. po izvor.'!AO8</f>
        <v>0</v>
      </c>
      <c r="AB8" s="406">
        <f>'E4-Plan rash. -izdat. po izvor.'!AP8</f>
        <v>0</v>
      </c>
    </row>
    <row r="9" spans="1:28">
      <c r="A9" s="275">
        <v>311</v>
      </c>
      <c r="B9" s="267" t="s">
        <v>209</v>
      </c>
      <c r="C9" s="276">
        <f>'E4-Plan rash. -izdat. po izvor.'!Q11</f>
        <v>39328457</v>
      </c>
      <c r="D9" s="276">
        <f>'E4-Plan rash. -izdat. po izvor.'!R11</f>
        <v>428000</v>
      </c>
      <c r="E9" s="276">
        <f>'E4-Plan rash. -izdat. po izvor.'!S11</f>
        <v>1140000</v>
      </c>
      <c r="F9" s="276">
        <f>'E4-Plan rash. -izdat. po izvor.'!T11</f>
        <v>0</v>
      </c>
      <c r="G9" s="276">
        <f>'E4-Plan rash. -izdat. po izvor.'!U11</f>
        <v>0</v>
      </c>
      <c r="H9" s="276">
        <f>'E4-Plan rash. -izdat. po izvor.'!V11</f>
        <v>0</v>
      </c>
      <c r="I9" s="276">
        <f>'E4-Plan rash. -izdat. po izvor.'!W11</f>
        <v>1312844</v>
      </c>
      <c r="J9" s="276">
        <f>'E4-Plan rash. -izdat. po izvor.'!X11</f>
        <v>36447613</v>
      </c>
      <c r="K9" s="276">
        <f>'E4-Plan rash. -izdat. po izvor.'!Y11</f>
        <v>0</v>
      </c>
      <c r="L9" s="276">
        <f>'E4-Plan rash. -izdat. po izvor.'!Z11</f>
        <v>0</v>
      </c>
      <c r="M9" s="276">
        <f>'E4-Plan rash. -izdat. po izvor.'!AA11</f>
        <v>0</v>
      </c>
      <c r="N9" s="276">
        <f>'E4-Plan rash. -izdat. po izvor.'!AB11</f>
        <v>0</v>
      </c>
      <c r="O9" s="276">
        <f>'E4-Plan rash. -izdat. po izvor.'!AC11</f>
        <v>0</v>
      </c>
      <c r="P9" s="276">
        <f>'E4-Plan rash. -izdat. po izvor.'!AD11</f>
        <v>39529938</v>
      </c>
      <c r="Q9" s="276">
        <f>'E4-Plan rash. -izdat. po izvor.'!AE11</f>
        <v>679000</v>
      </c>
      <c r="R9" s="276">
        <f>'E4-Plan rash. -izdat. po izvor.'!AF11</f>
        <v>1140000</v>
      </c>
      <c r="S9" s="276">
        <f>'E4-Plan rash. -izdat. po izvor.'!AG11</f>
        <v>0</v>
      </c>
      <c r="T9" s="276">
        <f>'E4-Plan rash. -izdat. po izvor.'!AH11</f>
        <v>0</v>
      </c>
      <c r="U9" s="276">
        <f>'E4-Plan rash. -izdat. po izvor.'!AI11</f>
        <v>0</v>
      </c>
      <c r="V9" s="276">
        <f>'E4-Plan rash. -izdat. po izvor.'!AJ11</f>
        <v>812844</v>
      </c>
      <c r="W9" s="276">
        <f>'E4-Plan rash. -izdat. po izvor.'!AK11</f>
        <v>36898094</v>
      </c>
      <c r="X9" s="276">
        <f>'E4-Plan rash. -izdat. po izvor.'!AL11</f>
        <v>0</v>
      </c>
      <c r="Y9" s="276">
        <f>'E4-Plan rash. -izdat. po izvor.'!AM11</f>
        <v>0</v>
      </c>
      <c r="Z9" s="276">
        <f>'E4-Plan rash. -izdat. po izvor.'!AN11</f>
        <v>0</v>
      </c>
      <c r="AA9" s="276">
        <f>'E4-Plan rash. -izdat. po izvor.'!AO11</f>
        <v>0</v>
      </c>
      <c r="AB9" s="276">
        <f>'E4-Plan rash. -izdat. po izvor.'!AP11</f>
        <v>0</v>
      </c>
    </row>
    <row r="10" spans="1:28">
      <c r="A10" s="275">
        <v>312</v>
      </c>
      <c r="B10" s="267" t="s">
        <v>24</v>
      </c>
      <c r="C10" s="276">
        <f>'E4-Plan rash. -izdat. po izvor.'!Q13</f>
        <v>980000</v>
      </c>
      <c r="D10" s="276">
        <f>'E4-Plan rash. -izdat. po izvor.'!R13</f>
        <v>0</v>
      </c>
      <c r="E10" s="276">
        <f>'E4-Plan rash. -izdat. po izvor.'!S13</f>
        <v>0</v>
      </c>
      <c r="F10" s="276">
        <f>'E4-Plan rash. -izdat. po izvor.'!T13</f>
        <v>0</v>
      </c>
      <c r="G10" s="276">
        <f>'E4-Plan rash. -izdat. po izvor.'!U13</f>
        <v>0</v>
      </c>
      <c r="H10" s="276">
        <f>'E4-Plan rash. -izdat. po izvor.'!V13</f>
        <v>0</v>
      </c>
      <c r="I10" s="276">
        <f>'E4-Plan rash. -izdat. po izvor.'!W13</f>
        <v>90000</v>
      </c>
      <c r="J10" s="276">
        <f>'E4-Plan rash. -izdat. po izvor.'!X13</f>
        <v>890000</v>
      </c>
      <c r="K10" s="276">
        <f>'E4-Plan rash. -izdat. po izvor.'!Y13</f>
        <v>0</v>
      </c>
      <c r="L10" s="276">
        <f>'E4-Plan rash. -izdat. po izvor.'!Z13</f>
        <v>0</v>
      </c>
      <c r="M10" s="276">
        <f>'E4-Plan rash. -izdat. po izvor.'!AA13</f>
        <v>0</v>
      </c>
      <c r="N10" s="276">
        <f>'E4-Plan rash. -izdat. po izvor.'!AB13</f>
        <v>0</v>
      </c>
      <c r="O10" s="276">
        <f>'E4-Plan rash. -izdat. po izvor.'!AC13</f>
        <v>0</v>
      </c>
      <c r="P10" s="276">
        <f>'E4-Plan rash. -izdat. po izvor.'!AD13</f>
        <v>980000</v>
      </c>
      <c r="Q10" s="276">
        <f>'E4-Plan rash. -izdat. po izvor.'!AE13</f>
        <v>0</v>
      </c>
      <c r="R10" s="276">
        <f>'E4-Plan rash. -izdat. po izvor.'!AF13</f>
        <v>0</v>
      </c>
      <c r="S10" s="276">
        <f>'E4-Plan rash. -izdat. po izvor.'!AG13</f>
        <v>0</v>
      </c>
      <c r="T10" s="276">
        <f>'E4-Plan rash. -izdat. po izvor.'!AH13</f>
        <v>0</v>
      </c>
      <c r="U10" s="276">
        <f>'E4-Plan rash. -izdat. po izvor.'!AI13</f>
        <v>0</v>
      </c>
      <c r="V10" s="276">
        <f>'E4-Plan rash. -izdat. po izvor.'!AJ13</f>
        <v>90000</v>
      </c>
      <c r="W10" s="276">
        <f>'E4-Plan rash. -izdat. po izvor.'!AK13</f>
        <v>890000</v>
      </c>
      <c r="X10" s="276">
        <f>'E4-Plan rash. -izdat. po izvor.'!AL13</f>
        <v>0</v>
      </c>
      <c r="Y10" s="276">
        <f>'E4-Plan rash. -izdat. po izvor.'!AM13</f>
        <v>0</v>
      </c>
      <c r="Z10" s="276">
        <f>'E4-Plan rash. -izdat. po izvor.'!AN13</f>
        <v>0</v>
      </c>
      <c r="AA10" s="276">
        <f>'E4-Plan rash. -izdat. po izvor.'!AO13</f>
        <v>0</v>
      </c>
      <c r="AB10" s="276">
        <f>'E4-Plan rash. -izdat. po izvor.'!AP13</f>
        <v>0</v>
      </c>
    </row>
    <row r="11" spans="1:28" s="249" customFormat="1">
      <c r="A11" s="275">
        <v>313</v>
      </c>
      <c r="B11" s="267" t="s">
        <v>216</v>
      </c>
      <c r="C11" s="276">
        <f>'E4-Plan rash. -izdat. po izvor.'!Q16</f>
        <v>5523796</v>
      </c>
      <c r="D11" s="276">
        <f>'E4-Plan rash. -izdat. po izvor.'!R16</f>
        <v>72000</v>
      </c>
      <c r="E11" s="276">
        <f>'E4-Plan rash. -izdat. po izvor.'!S16</f>
        <v>160000</v>
      </c>
      <c r="F11" s="276">
        <f>'E4-Plan rash. -izdat. po izvor.'!T16</f>
        <v>0</v>
      </c>
      <c r="G11" s="276">
        <f>'E4-Plan rash. -izdat. po izvor.'!U16</f>
        <v>0</v>
      </c>
      <c r="H11" s="276">
        <f>'E4-Plan rash. -izdat. po izvor.'!V16</f>
        <v>0</v>
      </c>
      <c r="I11" s="276">
        <f>'E4-Plan rash. -izdat. po izvor.'!W16</f>
        <v>265000</v>
      </c>
      <c r="J11" s="276">
        <f>'E4-Plan rash. -izdat. po izvor.'!X16</f>
        <v>5026796</v>
      </c>
      <c r="K11" s="276">
        <f>'E4-Plan rash. -izdat. po izvor.'!Y16</f>
        <v>0</v>
      </c>
      <c r="L11" s="276">
        <f>'E4-Plan rash. -izdat. po izvor.'!Z16</f>
        <v>0</v>
      </c>
      <c r="M11" s="276">
        <f>'E4-Plan rash. -izdat. po izvor.'!AA16</f>
        <v>0</v>
      </c>
      <c r="N11" s="276">
        <f>'E4-Plan rash. -izdat. po izvor.'!AB16</f>
        <v>0</v>
      </c>
      <c r="O11" s="276">
        <f>'E4-Plan rash. -izdat. po izvor.'!AC16</f>
        <v>0</v>
      </c>
      <c r="P11" s="276">
        <f>'E4-Plan rash. -izdat. po izvor.'!AD16</f>
        <v>5552315</v>
      </c>
      <c r="Q11" s="276">
        <f>'E4-Plan rash. -izdat. po izvor.'!AE16</f>
        <v>110000</v>
      </c>
      <c r="R11" s="276">
        <f>'E4-Plan rash. -izdat. po izvor.'!AF16</f>
        <v>160000</v>
      </c>
      <c r="S11" s="276">
        <f>'E4-Plan rash. -izdat. po izvor.'!AG16</f>
        <v>0</v>
      </c>
      <c r="T11" s="276">
        <f>'E4-Plan rash. -izdat. po izvor.'!AH16</f>
        <v>0</v>
      </c>
      <c r="U11" s="276">
        <f>'E4-Plan rash. -izdat. po izvor.'!AI16</f>
        <v>0</v>
      </c>
      <c r="V11" s="276">
        <f>'E4-Plan rash. -izdat. po izvor.'!AJ16</f>
        <v>125000</v>
      </c>
      <c r="W11" s="276">
        <f>'E4-Plan rash. -izdat. po izvor.'!AK16</f>
        <v>5157315</v>
      </c>
      <c r="X11" s="276">
        <f>'E4-Plan rash. -izdat. po izvor.'!AL16</f>
        <v>0</v>
      </c>
      <c r="Y11" s="276">
        <f>'E4-Plan rash. -izdat. po izvor.'!AM16</f>
        <v>0</v>
      </c>
      <c r="Z11" s="276">
        <f>'E4-Plan rash. -izdat. po izvor.'!AN16</f>
        <v>0</v>
      </c>
      <c r="AA11" s="276">
        <f>'E4-Plan rash. -izdat. po izvor.'!AO16</f>
        <v>0</v>
      </c>
      <c r="AB11" s="276">
        <f>'E4-Plan rash. -izdat. po izvor.'!AP16</f>
        <v>0</v>
      </c>
    </row>
    <row r="12" spans="1:28" s="249" customFormat="1">
      <c r="A12" s="275">
        <v>31</v>
      </c>
      <c r="B12" s="388" t="s">
        <v>207</v>
      </c>
      <c r="C12" s="276">
        <f>SUM(D12:O12)</f>
        <v>45832253</v>
      </c>
      <c r="D12" s="276">
        <f>SUM(D9:D11)</f>
        <v>500000</v>
      </c>
      <c r="E12" s="276">
        <f>SUM(E9:E11)</f>
        <v>1300000</v>
      </c>
      <c r="F12" s="276">
        <f t="shared" ref="F12:O12" si="0">SUM(F9:F11)</f>
        <v>0</v>
      </c>
      <c r="G12" s="276">
        <f t="shared" si="0"/>
        <v>0</v>
      </c>
      <c r="H12" s="276">
        <f t="shared" si="0"/>
        <v>0</v>
      </c>
      <c r="I12" s="276">
        <f t="shared" si="0"/>
        <v>1667844</v>
      </c>
      <c r="J12" s="276">
        <f t="shared" si="0"/>
        <v>42364409</v>
      </c>
      <c r="K12" s="276">
        <f t="shared" si="0"/>
        <v>0</v>
      </c>
      <c r="L12" s="276">
        <f t="shared" si="0"/>
        <v>0</v>
      </c>
      <c r="M12" s="276">
        <f t="shared" si="0"/>
        <v>0</v>
      </c>
      <c r="N12" s="276">
        <f t="shared" si="0"/>
        <v>0</v>
      </c>
      <c r="O12" s="276">
        <f t="shared" si="0"/>
        <v>0</v>
      </c>
      <c r="P12" s="276">
        <f>SUM(Q12:AB12)</f>
        <v>46062253</v>
      </c>
      <c r="Q12" s="276">
        <f>SUM(Q9:Q11)</f>
        <v>789000</v>
      </c>
      <c r="R12" s="276">
        <f>SUM(R9:R11)</f>
        <v>1300000</v>
      </c>
      <c r="S12" s="276">
        <f t="shared" ref="S12:AB12" si="1">SUM(S9:S11)</f>
        <v>0</v>
      </c>
      <c r="T12" s="276">
        <f t="shared" si="1"/>
        <v>0</v>
      </c>
      <c r="U12" s="276">
        <f t="shared" si="1"/>
        <v>0</v>
      </c>
      <c r="V12" s="276">
        <f t="shared" si="1"/>
        <v>1027844</v>
      </c>
      <c r="W12" s="276">
        <f t="shared" si="1"/>
        <v>42945409</v>
      </c>
      <c r="X12" s="276">
        <f t="shared" si="1"/>
        <v>0</v>
      </c>
      <c r="Y12" s="276">
        <f t="shared" si="1"/>
        <v>0</v>
      </c>
      <c r="Z12" s="276">
        <f t="shared" si="1"/>
        <v>0</v>
      </c>
      <c r="AA12" s="276">
        <f t="shared" si="1"/>
        <v>0</v>
      </c>
      <c r="AB12" s="276">
        <f t="shared" si="1"/>
        <v>0</v>
      </c>
    </row>
    <row r="13" spans="1:28">
      <c r="A13" s="275">
        <v>321</v>
      </c>
      <c r="B13" s="267" t="s">
        <v>222</v>
      </c>
      <c r="C13" s="276">
        <f>'E4-Plan rash. -izdat. po izvor.'!Q21</f>
        <v>1219736</v>
      </c>
      <c r="D13" s="276">
        <f>'E4-Plan rash. -izdat. po izvor.'!R21</f>
        <v>0</v>
      </c>
      <c r="E13" s="276">
        <f>'E4-Plan rash. -izdat. po izvor.'!S21</f>
        <v>200000</v>
      </c>
      <c r="F13" s="276">
        <f>'E4-Plan rash. -izdat. po izvor.'!T21</f>
        <v>0</v>
      </c>
      <c r="G13" s="276">
        <f>'E4-Plan rash. -izdat. po izvor.'!U21</f>
        <v>0</v>
      </c>
      <c r="H13" s="276">
        <f>'E4-Plan rash. -izdat. po izvor.'!V21</f>
        <v>0</v>
      </c>
      <c r="I13" s="276">
        <f>'E4-Plan rash. -izdat. po izvor.'!W21</f>
        <v>182000</v>
      </c>
      <c r="J13" s="276">
        <f>'E4-Plan rash. -izdat. po izvor.'!X21</f>
        <v>837736</v>
      </c>
      <c r="K13" s="276">
        <f>'E4-Plan rash. -izdat. po izvor.'!Y21</f>
        <v>0</v>
      </c>
      <c r="L13" s="276">
        <f>'E4-Plan rash. -izdat. po izvor.'!Z21</f>
        <v>0</v>
      </c>
      <c r="M13" s="276">
        <f>'E4-Plan rash. -izdat. po izvor.'!AA21</f>
        <v>0</v>
      </c>
      <c r="N13" s="276">
        <f>'E4-Plan rash. -izdat. po izvor.'!AB21</f>
        <v>0</v>
      </c>
      <c r="O13" s="276">
        <f>'E4-Plan rash. -izdat. po izvor.'!AC21</f>
        <v>0</v>
      </c>
      <c r="P13" s="276">
        <f>'E4-Plan rash. -izdat. po izvor.'!AD21</f>
        <v>1219736</v>
      </c>
      <c r="Q13" s="276">
        <f>'E4-Plan rash. -izdat. po izvor.'!AE21</f>
        <v>300000</v>
      </c>
      <c r="R13" s="276">
        <f>'E4-Plan rash. -izdat. po izvor.'!AF21</f>
        <v>200000</v>
      </c>
      <c r="S13" s="276">
        <f>'E4-Plan rash. -izdat. po izvor.'!AG21</f>
        <v>0</v>
      </c>
      <c r="T13" s="276">
        <f>'E4-Plan rash. -izdat. po izvor.'!AH21</f>
        <v>0</v>
      </c>
      <c r="U13" s="276">
        <f>'E4-Plan rash. -izdat. po izvor.'!AI21</f>
        <v>0</v>
      </c>
      <c r="V13" s="276">
        <f>'E4-Plan rash. -izdat. po izvor.'!AJ21</f>
        <v>182000</v>
      </c>
      <c r="W13" s="276">
        <f>'E4-Plan rash. -izdat. po izvor.'!AK21</f>
        <v>537736</v>
      </c>
      <c r="X13" s="276">
        <f>'E4-Plan rash. -izdat. po izvor.'!AL21</f>
        <v>0</v>
      </c>
      <c r="Y13" s="276">
        <f>'E4-Plan rash. -izdat. po izvor.'!AM21</f>
        <v>0</v>
      </c>
      <c r="Z13" s="276">
        <f>'E4-Plan rash. -izdat. po izvor.'!AN21</f>
        <v>0</v>
      </c>
      <c r="AA13" s="276">
        <f>'E4-Plan rash. -izdat. po izvor.'!AO21</f>
        <v>0</v>
      </c>
      <c r="AB13" s="276">
        <f>'E4-Plan rash. -izdat. po izvor.'!AP21</f>
        <v>0</v>
      </c>
    </row>
    <row r="14" spans="1:28">
      <c r="A14" s="275">
        <v>322</v>
      </c>
      <c r="B14" s="267" t="s">
        <v>229</v>
      </c>
      <c r="C14" s="276">
        <f>'E4-Plan rash. -izdat. po izvor.'!Q28</f>
        <v>2668600</v>
      </c>
      <c r="D14" s="276">
        <f>'E4-Plan rash. -izdat. po izvor.'!R28</f>
        <v>69000</v>
      </c>
      <c r="E14" s="276">
        <f>'E4-Plan rash. -izdat. po izvor.'!S28</f>
        <v>200000</v>
      </c>
      <c r="F14" s="276">
        <f>'E4-Plan rash. -izdat. po izvor.'!T28</f>
        <v>0</v>
      </c>
      <c r="G14" s="276">
        <f>'E4-Plan rash. -izdat. po izvor.'!U28</f>
        <v>0</v>
      </c>
      <c r="H14" s="276">
        <f>'E4-Plan rash. -izdat. po izvor.'!V28</f>
        <v>0</v>
      </c>
      <c r="I14" s="276">
        <f>'E4-Plan rash. -izdat. po izvor.'!W28</f>
        <v>705758</v>
      </c>
      <c r="J14" s="276">
        <f>'E4-Plan rash. -izdat. po izvor.'!X28</f>
        <v>1693842</v>
      </c>
      <c r="K14" s="276">
        <f>'E4-Plan rash. -izdat. po izvor.'!Y28</f>
        <v>0</v>
      </c>
      <c r="L14" s="276">
        <f>'E4-Plan rash. -izdat. po izvor.'!Z28</f>
        <v>0</v>
      </c>
      <c r="M14" s="276">
        <f>'E4-Plan rash. -izdat. po izvor.'!AA28</f>
        <v>0</v>
      </c>
      <c r="N14" s="276">
        <f>'E4-Plan rash. -izdat. po izvor.'!AB28</f>
        <v>0</v>
      </c>
      <c r="O14" s="276">
        <f>'E4-Plan rash. -izdat. po izvor.'!AC28</f>
        <v>0</v>
      </c>
      <c r="P14" s="276">
        <f>'E4-Plan rash. -izdat. po izvor.'!AD28</f>
        <v>2668600</v>
      </c>
      <c r="Q14" s="276">
        <f>'E4-Plan rash. -izdat. po izvor.'!AE28</f>
        <v>350000</v>
      </c>
      <c r="R14" s="276">
        <f>'E4-Plan rash. -izdat. po izvor.'!AF28</f>
        <v>200000</v>
      </c>
      <c r="S14" s="276">
        <f>'E4-Plan rash. -izdat. po izvor.'!AG28</f>
        <v>0</v>
      </c>
      <c r="T14" s="276">
        <f>'E4-Plan rash. -izdat. po izvor.'!AH28</f>
        <v>0</v>
      </c>
      <c r="U14" s="276">
        <f>'E4-Plan rash. -izdat. po izvor.'!AI28</f>
        <v>0</v>
      </c>
      <c r="V14" s="276">
        <f>'E4-Plan rash. -izdat. po izvor.'!AJ28</f>
        <v>605758</v>
      </c>
      <c r="W14" s="276">
        <f>'E4-Plan rash. -izdat. po izvor.'!AK28</f>
        <v>1512842</v>
      </c>
      <c r="X14" s="276">
        <f>'E4-Plan rash. -izdat. po izvor.'!AL28</f>
        <v>0</v>
      </c>
      <c r="Y14" s="276">
        <f>'E4-Plan rash. -izdat. po izvor.'!AM28</f>
        <v>0</v>
      </c>
      <c r="Z14" s="276">
        <f>'E4-Plan rash. -izdat. po izvor.'!AN28</f>
        <v>0</v>
      </c>
      <c r="AA14" s="276">
        <f>'E4-Plan rash. -izdat. po izvor.'!AO28</f>
        <v>0</v>
      </c>
      <c r="AB14" s="276">
        <f>'E4-Plan rash. -izdat. po izvor.'!AP28</f>
        <v>0</v>
      </c>
    </row>
    <row r="15" spans="1:28" s="249" customFormat="1">
      <c r="A15" s="275">
        <v>323</v>
      </c>
      <c r="B15" s="267" t="s">
        <v>237</v>
      </c>
      <c r="C15" s="276">
        <f>'E4-Plan rash. -izdat. po izvor.'!Q38</f>
        <v>2912604</v>
      </c>
      <c r="D15" s="276">
        <f>'E4-Plan rash. -izdat. po izvor.'!R38</f>
        <v>0</v>
      </c>
      <c r="E15" s="276">
        <f>'E4-Plan rash. -izdat. po izvor.'!S38</f>
        <v>0</v>
      </c>
      <c r="F15" s="276">
        <f>'E4-Plan rash. -izdat. po izvor.'!T38</f>
        <v>0</v>
      </c>
      <c r="G15" s="276">
        <f>'E4-Plan rash. -izdat. po izvor.'!U38</f>
        <v>0</v>
      </c>
      <c r="H15" s="276">
        <f>'E4-Plan rash. -izdat. po izvor.'!V38</f>
        <v>0</v>
      </c>
      <c r="I15" s="276">
        <f>'E4-Plan rash. -izdat. po izvor.'!W38</f>
        <v>684629</v>
      </c>
      <c r="J15" s="276">
        <f>'E4-Plan rash. -izdat. po izvor.'!X38</f>
        <v>2107975</v>
      </c>
      <c r="K15" s="276">
        <f>'E4-Plan rash. -izdat. po izvor.'!Y38</f>
        <v>120000</v>
      </c>
      <c r="L15" s="276">
        <f>'E4-Plan rash. -izdat. po izvor.'!Z38</f>
        <v>0</v>
      </c>
      <c r="M15" s="276">
        <f>'E4-Plan rash. -izdat. po izvor.'!AA38</f>
        <v>0</v>
      </c>
      <c r="N15" s="276">
        <f>'E4-Plan rash. -izdat. po izvor.'!AB38</f>
        <v>0</v>
      </c>
      <c r="O15" s="276">
        <f>'E4-Plan rash. -izdat. po izvor.'!AC38</f>
        <v>0</v>
      </c>
      <c r="P15" s="276">
        <f>'E4-Plan rash. -izdat. po izvor.'!AD38</f>
        <v>2912604</v>
      </c>
      <c r="Q15" s="276">
        <f>'E4-Plan rash. -izdat. po izvor.'!AE38</f>
        <v>200000</v>
      </c>
      <c r="R15" s="276">
        <f>'E4-Plan rash. -izdat. po izvor.'!AF38</f>
        <v>0</v>
      </c>
      <c r="S15" s="276">
        <f>'E4-Plan rash. -izdat. po izvor.'!AG38</f>
        <v>0</v>
      </c>
      <c r="T15" s="276">
        <f>'E4-Plan rash. -izdat. po izvor.'!AH38</f>
        <v>0</v>
      </c>
      <c r="U15" s="276">
        <f>'E4-Plan rash. -izdat. po izvor.'!AI38</f>
        <v>0</v>
      </c>
      <c r="V15" s="276">
        <f>'E4-Plan rash. -izdat. po izvor.'!AJ38</f>
        <v>584629</v>
      </c>
      <c r="W15" s="276">
        <f>'E4-Plan rash. -izdat. po izvor.'!AK38</f>
        <v>2007975</v>
      </c>
      <c r="X15" s="276">
        <f>'E4-Plan rash. -izdat. po izvor.'!AL38</f>
        <v>120000</v>
      </c>
      <c r="Y15" s="276">
        <f>'E4-Plan rash. -izdat. po izvor.'!AM38</f>
        <v>0</v>
      </c>
      <c r="Z15" s="276">
        <f>'E4-Plan rash. -izdat. po izvor.'!AN38</f>
        <v>0</v>
      </c>
      <c r="AA15" s="276">
        <f>'E4-Plan rash. -izdat. po izvor.'!AO38</f>
        <v>0</v>
      </c>
      <c r="AB15" s="276">
        <f>'E4-Plan rash. -izdat. po izvor.'!AP38</f>
        <v>0</v>
      </c>
    </row>
    <row r="16" spans="1:28" s="249" customFormat="1" ht="25.5">
      <c r="A16" s="275">
        <v>324</v>
      </c>
      <c r="B16" s="267" t="s">
        <v>248</v>
      </c>
      <c r="C16" s="276">
        <f>'E4-Plan rash. -izdat. po izvor.'!Q40</f>
        <v>0</v>
      </c>
      <c r="D16" s="276">
        <f>'E4-Plan rash. -izdat. po izvor.'!R40</f>
        <v>0</v>
      </c>
      <c r="E16" s="276">
        <f>'E4-Plan rash. -izdat. po izvor.'!S40</f>
        <v>0</v>
      </c>
      <c r="F16" s="276">
        <f>'E4-Plan rash. -izdat. po izvor.'!T40</f>
        <v>0</v>
      </c>
      <c r="G16" s="276">
        <f>'E4-Plan rash. -izdat. po izvor.'!U40</f>
        <v>0</v>
      </c>
      <c r="H16" s="276">
        <f>'E4-Plan rash. -izdat. po izvor.'!V40</f>
        <v>0</v>
      </c>
      <c r="I16" s="276">
        <f>'E4-Plan rash. -izdat. po izvor.'!W40</f>
        <v>0</v>
      </c>
      <c r="J16" s="276">
        <f>'E4-Plan rash. -izdat. po izvor.'!X40</f>
        <v>0</v>
      </c>
      <c r="K16" s="276">
        <f>'E4-Plan rash. -izdat. po izvor.'!Y40</f>
        <v>0</v>
      </c>
      <c r="L16" s="276">
        <f>'E4-Plan rash. -izdat. po izvor.'!Z40</f>
        <v>0</v>
      </c>
      <c r="M16" s="276">
        <f>'E4-Plan rash. -izdat. po izvor.'!AA40</f>
        <v>0</v>
      </c>
      <c r="N16" s="276">
        <f>'E4-Plan rash. -izdat. po izvor.'!AB40</f>
        <v>0</v>
      </c>
      <c r="O16" s="276">
        <f>'E4-Plan rash. -izdat. po izvor.'!AC40</f>
        <v>0</v>
      </c>
      <c r="P16" s="276">
        <f>'E4-Plan rash. -izdat. po izvor.'!AD40</f>
        <v>0</v>
      </c>
      <c r="Q16" s="276">
        <f>'E4-Plan rash. -izdat. po izvor.'!AE40</f>
        <v>0</v>
      </c>
      <c r="R16" s="276">
        <f>'E4-Plan rash. -izdat. po izvor.'!AF40</f>
        <v>0</v>
      </c>
      <c r="S16" s="276">
        <f>'E4-Plan rash. -izdat. po izvor.'!AG40</f>
        <v>0</v>
      </c>
      <c r="T16" s="276">
        <f>'E4-Plan rash. -izdat. po izvor.'!AH40</f>
        <v>0</v>
      </c>
      <c r="U16" s="276">
        <f>'E4-Plan rash. -izdat. po izvor.'!AI40</f>
        <v>0</v>
      </c>
      <c r="V16" s="276">
        <f>'E4-Plan rash. -izdat. po izvor.'!AJ40</f>
        <v>0</v>
      </c>
      <c r="W16" s="276">
        <f>'E4-Plan rash. -izdat. po izvor.'!AK40</f>
        <v>0</v>
      </c>
      <c r="X16" s="276">
        <f>'E4-Plan rash. -izdat. po izvor.'!AL40</f>
        <v>0</v>
      </c>
      <c r="Y16" s="276">
        <f>'E4-Plan rash. -izdat. po izvor.'!AM40</f>
        <v>0</v>
      </c>
      <c r="Z16" s="276">
        <f>'E4-Plan rash. -izdat. po izvor.'!AN40</f>
        <v>0</v>
      </c>
      <c r="AA16" s="276">
        <f>'E4-Plan rash. -izdat. po izvor.'!AO40</f>
        <v>0</v>
      </c>
      <c r="AB16" s="276">
        <f>'E4-Plan rash. -izdat. po izvor.'!AP40</f>
        <v>0</v>
      </c>
    </row>
    <row r="17" spans="1:28" s="249" customFormat="1" ht="25.5">
      <c r="A17" s="275">
        <v>329</v>
      </c>
      <c r="B17" s="267" t="s">
        <v>53</v>
      </c>
      <c r="C17" s="276">
        <f>'E4-Plan rash. -izdat. po izvor.'!Q48</f>
        <v>437660</v>
      </c>
      <c r="D17" s="276">
        <f>'E4-Plan rash. -izdat. po izvor.'!R48</f>
        <v>120000</v>
      </c>
      <c r="E17" s="276">
        <f>'E4-Plan rash. -izdat. po izvor.'!S48</f>
        <v>0</v>
      </c>
      <c r="F17" s="276">
        <f>'E4-Plan rash. -izdat. po izvor.'!T48</f>
        <v>0</v>
      </c>
      <c r="G17" s="276">
        <f>'E4-Plan rash. -izdat. po izvor.'!U48</f>
        <v>0</v>
      </c>
      <c r="H17" s="276">
        <f>'E4-Plan rash. -izdat. po izvor.'!V48</f>
        <v>0</v>
      </c>
      <c r="I17" s="276">
        <f>'E4-Plan rash. -izdat. po izvor.'!W48</f>
        <v>257660</v>
      </c>
      <c r="J17" s="276">
        <f>'E4-Plan rash. -izdat. po izvor.'!X48</f>
        <v>60000</v>
      </c>
      <c r="K17" s="276">
        <f>'E4-Plan rash. -izdat. po izvor.'!Y48</f>
        <v>0</v>
      </c>
      <c r="L17" s="276">
        <f>'E4-Plan rash. -izdat. po izvor.'!Z48</f>
        <v>0</v>
      </c>
      <c r="M17" s="276">
        <f>'E4-Plan rash. -izdat. po izvor.'!AA48</f>
        <v>0</v>
      </c>
      <c r="N17" s="276">
        <f>'E4-Plan rash. -izdat. po izvor.'!AB48</f>
        <v>0</v>
      </c>
      <c r="O17" s="276">
        <f>'E4-Plan rash. -izdat. po izvor.'!AC48</f>
        <v>0</v>
      </c>
      <c r="P17" s="276">
        <f>'E4-Plan rash. -izdat. po izvor.'!AD48</f>
        <v>437660</v>
      </c>
      <c r="Q17" s="276">
        <f>'E4-Plan rash. -izdat. po izvor.'!AE48</f>
        <v>120000</v>
      </c>
      <c r="R17" s="276">
        <f>'E4-Plan rash. -izdat. po izvor.'!AF48</f>
        <v>0</v>
      </c>
      <c r="S17" s="276">
        <f>'E4-Plan rash. -izdat. po izvor.'!AG48</f>
        <v>0</v>
      </c>
      <c r="T17" s="276">
        <f>'E4-Plan rash. -izdat. po izvor.'!AH48</f>
        <v>0</v>
      </c>
      <c r="U17" s="276">
        <f>'E4-Plan rash. -izdat. po izvor.'!AI48</f>
        <v>0</v>
      </c>
      <c r="V17" s="276">
        <f>'E4-Plan rash. -izdat. po izvor.'!AJ48</f>
        <v>257660</v>
      </c>
      <c r="W17" s="276">
        <f>'E4-Plan rash. -izdat. po izvor.'!AK48</f>
        <v>60000</v>
      </c>
      <c r="X17" s="276">
        <f>'E4-Plan rash. -izdat. po izvor.'!AL48</f>
        <v>0</v>
      </c>
      <c r="Y17" s="276">
        <f>'E4-Plan rash. -izdat. po izvor.'!AM48</f>
        <v>0</v>
      </c>
      <c r="Z17" s="276">
        <f>'E4-Plan rash. -izdat. po izvor.'!AN48</f>
        <v>0</v>
      </c>
      <c r="AA17" s="276">
        <f>'E4-Plan rash. -izdat. po izvor.'!AO48</f>
        <v>0</v>
      </c>
      <c r="AB17" s="276">
        <f>'E4-Plan rash. -izdat. po izvor.'!AP48</f>
        <v>0</v>
      </c>
    </row>
    <row r="18" spans="1:28" s="249" customFormat="1">
      <c r="A18" s="275">
        <v>32</v>
      </c>
      <c r="B18" s="388" t="s">
        <v>429</v>
      </c>
      <c r="C18" s="276">
        <f>SUM(D18:O18)</f>
        <v>7238600</v>
      </c>
      <c r="D18" s="276">
        <f>SUM(D13:D17)</f>
        <v>189000</v>
      </c>
      <c r="E18" s="276">
        <f>SUM(E13:E17)</f>
        <v>400000</v>
      </c>
      <c r="F18" s="276">
        <f t="shared" ref="F18:O18" si="2">SUM(F13:F17)</f>
        <v>0</v>
      </c>
      <c r="G18" s="276">
        <f t="shared" si="2"/>
        <v>0</v>
      </c>
      <c r="H18" s="276">
        <f t="shared" si="2"/>
        <v>0</v>
      </c>
      <c r="I18" s="276">
        <f t="shared" si="2"/>
        <v>1830047</v>
      </c>
      <c r="J18" s="276">
        <f t="shared" si="2"/>
        <v>4699553</v>
      </c>
      <c r="K18" s="276">
        <f t="shared" si="2"/>
        <v>120000</v>
      </c>
      <c r="L18" s="276">
        <f t="shared" si="2"/>
        <v>0</v>
      </c>
      <c r="M18" s="276">
        <f t="shared" si="2"/>
        <v>0</v>
      </c>
      <c r="N18" s="276">
        <f t="shared" si="2"/>
        <v>0</v>
      </c>
      <c r="O18" s="276">
        <f t="shared" si="2"/>
        <v>0</v>
      </c>
      <c r="P18" s="276">
        <f>SUM(P13:P17)</f>
        <v>7238600</v>
      </c>
      <c r="Q18" s="276">
        <f>SUM(Q13:Q17)</f>
        <v>970000</v>
      </c>
      <c r="R18" s="276">
        <f>SUM(R13:R17)</f>
        <v>400000</v>
      </c>
      <c r="S18" s="276">
        <f t="shared" ref="S18" si="3">SUM(S13:S17)</f>
        <v>0</v>
      </c>
      <c r="T18" s="276">
        <f t="shared" ref="T18" si="4">SUM(T13:T17)</f>
        <v>0</v>
      </c>
      <c r="U18" s="276">
        <f t="shared" ref="U18" si="5">SUM(U13:U17)</f>
        <v>0</v>
      </c>
      <c r="V18" s="276">
        <f t="shared" ref="V18" si="6">SUM(V13:V17)</f>
        <v>1630047</v>
      </c>
      <c r="W18" s="276">
        <f t="shared" ref="W18" si="7">SUM(W13:W17)</f>
        <v>4118553</v>
      </c>
      <c r="X18" s="276">
        <f t="shared" ref="X18" si="8">SUM(X13:X17)</f>
        <v>120000</v>
      </c>
      <c r="Y18" s="276">
        <f t="shared" ref="Y18" si="9">SUM(Y13:Y17)</f>
        <v>0</v>
      </c>
      <c r="Z18" s="276">
        <f t="shared" ref="Z18" si="10">SUM(Z13:Z17)</f>
        <v>0</v>
      </c>
      <c r="AA18" s="276">
        <f t="shared" ref="AA18" si="11">SUM(AA13:AA17)</f>
        <v>0</v>
      </c>
      <c r="AB18" s="276">
        <f t="shared" ref="AB18" si="12">SUM(AB13:AB17)</f>
        <v>0</v>
      </c>
    </row>
    <row r="19" spans="1:28" s="249" customFormat="1">
      <c r="A19" s="275">
        <v>343</v>
      </c>
      <c r="B19" s="267" t="s">
        <v>269</v>
      </c>
      <c r="C19" s="276">
        <f>'E4-Plan rash. -izdat. po izvor.'!Q52</f>
        <v>26000</v>
      </c>
      <c r="D19" s="276">
        <f>'E4-Plan rash. -izdat. po izvor.'!R52</f>
        <v>0</v>
      </c>
      <c r="E19" s="276">
        <f>'E4-Plan rash. -izdat. po izvor.'!S52</f>
        <v>0</v>
      </c>
      <c r="F19" s="276">
        <f>'E4-Plan rash. -izdat. po izvor.'!T52</f>
        <v>0</v>
      </c>
      <c r="G19" s="276">
        <f>'E4-Plan rash. -izdat. po izvor.'!U52</f>
        <v>0</v>
      </c>
      <c r="H19" s="276">
        <f>'E4-Plan rash. -izdat. po izvor.'!V52</f>
        <v>0</v>
      </c>
      <c r="I19" s="276">
        <f>'E4-Plan rash. -izdat. po izvor.'!W52</f>
        <v>26000</v>
      </c>
      <c r="J19" s="276">
        <f>'E4-Plan rash. -izdat. po izvor.'!X52</f>
        <v>0</v>
      </c>
      <c r="K19" s="276">
        <f>'E4-Plan rash. -izdat. po izvor.'!Y52</f>
        <v>0</v>
      </c>
      <c r="L19" s="276">
        <f>'E4-Plan rash. -izdat. po izvor.'!Z52</f>
        <v>0</v>
      </c>
      <c r="M19" s="276">
        <f>'E4-Plan rash. -izdat. po izvor.'!AA52</f>
        <v>0</v>
      </c>
      <c r="N19" s="276">
        <f>'E4-Plan rash. -izdat. po izvor.'!AB52</f>
        <v>0</v>
      </c>
      <c r="O19" s="276">
        <f>'E4-Plan rash. -izdat. po izvor.'!AC52</f>
        <v>0</v>
      </c>
      <c r="P19" s="276">
        <f>'E4-Plan rash. -izdat. po izvor.'!AD52</f>
        <v>26000</v>
      </c>
      <c r="Q19" s="276">
        <f>'E4-Plan rash. -izdat. po izvor.'!AE52</f>
        <v>0</v>
      </c>
      <c r="R19" s="276">
        <f>'E4-Plan rash. -izdat. po izvor.'!AF52</f>
        <v>0</v>
      </c>
      <c r="S19" s="276">
        <f>'E4-Plan rash. -izdat. po izvor.'!AG52</f>
        <v>0</v>
      </c>
      <c r="T19" s="276">
        <f>'E4-Plan rash. -izdat. po izvor.'!AH52</f>
        <v>0</v>
      </c>
      <c r="U19" s="276">
        <f>'E4-Plan rash. -izdat. po izvor.'!AI52</f>
        <v>0</v>
      </c>
      <c r="V19" s="276">
        <f>'E4-Plan rash. -izdat. po izvor.'!AJ52</f>
        <v>26000</v>
      </c>
      <c r="W19" s="276">
        <f>'E4-Plan rash. -izdat. po izvor.'!AK52</f>
        <v>0</v>
      </c>
      <c r="X19" s="276">
        <f>'E4-Plan rash. -izdat. po izvor.'!AL52</f>
        <v>0</v>
      </c>
      <c r="Y19" s="276">
        <f>'E4-Plan rash. -izdat. po izvor.'!AM52</f>
        <v>0</v>
      </c>
      <c r="Z19" s="276">
        <f>'E4-Plan rash. -izdat. po izvor.'!AN52</f>
        <v>0</v>
      </c>
      <c r="AA19" s="276">
        <f>'E4-Plan rash. -izdat. po izvor.'!AO52</f>
        <v>0</v>
      </c>
      <c r="AB19" s="276">
        <f>'E4-Plan rash. -izdat. po izvor.'!AP52</f>
        <v>0</v>
      </c>
    </row>
    <row r="20" spans="1:28" s="249" customFormat="1">
      <c r="A20" s="275">
        <v>34</v>
      </c>
      <c r="B20" s="388" t="s">
        <v>263</v>
      </c>
      <c r="C20" s="276">
        <f>SUM(D20:O20)</f>
        <v>26000</v>
      </c>
      <c r="D20" s="276">
        <f>SUM(D19)</f>
        <v>0</v>
      </c>
      <c r="E20" s="276">
        <f>SUM(E19)</f>
        <v>0</v>
      </c>
      <c r="F20" s="276">
        <f t="shared" ref="F20:O20" si="13">SUM(F19)</f>
        <v>0</v>
      </c>
      <c r="G20" s="276">
        <f t="shared" si="13"/>
        <v>0</v>
      </c>
      <c r="H20" s="276">
        <f t="shared" si="13"/>
        <v>0</v>
      </c>
      <c r="I20" s="276">
        <f t="shared" si="13"/>
        <v>26000</v>
      </c>
      <c r="J20" s="276">
        <f t="shared" si="13"/>
        <v>0</v>
      </c>
      <c r="K20" s="276">
        <f t="shared" si="13"/>
        <v>0</v>
      </c>
      <c r="L20" s="276">
        <f t="shared" si="13"/>
        <v>0</v>
      </c>
      <c r="M20" s="276">
        <f t="shared" si="13"/>
        <v>0</v>
      </c>
      <c r="N20" s="276">
        <f t="shared" si="13"/>
        <v>0</v>
      </c>
      <c r="O20" s="276">
        <f t="shared" si="13"/>
        <v>0</v>
      </c>
      <c r="P20" s="276">
        <f>SUM(P19)</f>
        <v>26000</v>
      </c>
      <c r="Q20" s="276">
        <f>SUM(Q19)</f>
        <v>0</v>
      </c>
      <c r="R20" s="276">
        <f>SUM(R19)</f>
        <v>0</v>
      </c>
      <c r="S20" s="276">
        <f t="shared" ref="S20:AB20" si="14">SUM(S19)</f>
        <v>0</v>
      </c>
      <c r="T20" s="276">
        <f t="shared" si="14"/>
        <v>0</v>
      </c>
      <c r="U20" s="276">
        <f t="shared" si="14"/>
        <v>0</v>
      </c>
      <c r="V20" s="276">
        <f t="shared" si="14"/>
        <v>26000</v>
      </c>
      <c r="W20" s="276">
        <f t="shared" si="14"/>
        <v>0</v>
      </c>
      <c r="X20" s="276">
        <f t="shared" si="14"/>
        <v>0</v>
      </c>
      <c r="Y20" s="276">
        <f t="shared" si="14"/>
        <v>0</v>
      </c>
      <c r="Z20" s="276">
        <f t="shared" si="14"/>
        <v>0</v>
      </c>
      <c r="AA20" s="276">
        <f t="shared" si="14"/>
        <v>0</v>
      </c>
      <c r="AB20" s="276">
        <f t="shared" si="14"/>
        <v>0</v>
      </c>
    </row>
    <row r="21" spans="1:28" s="249" customFormat="1">
      <c r="A21" s="277">
        <v>383</v>
      </c>
      <c r="B21" s="278" t="s">
        <v>390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80"/>
      <c r="Q21" s="280"/>
      <c r="R21" s="280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</row>
    <row r="22" spans="1:28" s="249" customFormat="1">
      <c r="A22" s="277">
        <v>38</v>
      </c>
      <c r="B22" s="404" t="s">
        <v>430</v>
      </c>
      <c r="C22" s="276">
        <f>SUM(D22:O22)</f>
        <v>0</v>
      </c>
      <c r="D22" s="276">
        <f>SUM(D21)</f>
        <v>0</v>
      </c>
      <c r="E22" s="276">
        <f>SUM(E21)</f>
        <v>0</v>
      </c>
      <c r="F22" s="276">
        <f t="shared" ref="F22:O22" si="15">SUM(F21)</f>
        <v>0</v>
      </c>
      <c r="G22" s="276">
        <f t="shared" si="15"/>
        <v>0</v>
      </c>
      <c r="H22" s="276">
        <f t="shared" si="15"/>
        <v>0</v>
      </c>
      <c r="I22" s="276">
        <f t="shared" si="15"/>
        <v>0</v>
      </c>
      <c r="J22" s="276">
        <f t="shared" si="15"/>
        <v>0</v>
      </c>
      <c r="K22" s="276">
        <f t="shared" si="15"/>
        <v>0</v>
      </c>
      <c r="L22" s="276">
        <f t="shared" si="15"/>
        <v>0</v>
      </c>
      <c r="M22" s="276">
        <f t="shared" si="15"/>
        <v>0</v>
      </c>
      <c r="N22" s="276">
        <f t="shared" si="15"/>
        <v>0</v>
      </c>
      <c r="O22" s="276">
        <f t="shared" si="15"/>
        <v>0</v>
      </c>
      <c r="P22" s="280">
        <f>SUM(P21)</f>
        <v>0</v>
      </c>
      <c r="Q22" s="280">
        <f>SUM(Q21)</f>
        <v>0</v>
      </c>
      <c r="R22" s="280">
        <f>SUM(R21)</f>
        <v>0</v>
      </c>
      <c r="S22" s="280">
        <f t="shared" ref="S22:AB22" si="16">SUM(S21)</f>
        <v>0</v>
      </c>
      <c r="T22" s="280">
        <f t="shared" si="16"/>
        <v>0</v>
      </c>
      <c r="U22" s="280">
        <f t="shared" si="16"/>
        <v>0</v>
      </c>
      <c r="V22" s="280">
        <f t="shared" si="16"/>
        <v>0</v>
      </c>
      <c r="W22" s="280">
        <f t="shared" si="16"/>
        <v>0</v>
      </c>
      <c r="X22" s="280">
        <f t="shared" si="16"/>
        <v>0</v>
      </c>
      <c r="Y22" s="280">
        <f t="shared" si="16"/>
        <v>0</v>
      </c>
      <c r="Z22" s="280">
        <f t="shared" si="16"/>
        <v>0</v>
      </c>
      <c r="AA22" s="280">
        <f t="shared" si="16"/>
        <v>0</v>
      </c>
      <c r="AB22" s="280">
        <f t="shared" si="16"/>
        <v>0</v>
      </c>
    </row>
    <row r="23" spans="1:28" s="249" customFormat="1">
      <c r="A23" s="277">
        <v>422</v>
      </c>
      <c r="B23" s="278" t="s">
        <v>391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80"/>
      <c r="R23" s="280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s="249" customFormat="1">
      <c r="A24" s="272" t="s">
        <v>21</v>
      </c>
      <c r="B24" s="273" t="s">
        <v>57</v>
      </c>
      <c r="C24" s="406">
        <f>'E4-Plan rash. -izdat. po izvor.'!Q90</f>
        <v>831119</v>
      </c>
      <c r="D24" s="406">
        <f>'E4-Plan rash. -izdat. po izvor.'!R90</f>
        <v>500000</v>
      </c>
      <c r="E24" s="406"/>
      <c r="F24" s="406">
        <f>'E4-Plan rash. -izdat. po izvor.'!T90</f>
        <v>0</v>
      </c>
      <c r="G24" s="406">
        <f>'E4-Plan rash. -izdat. po izvor.'!U90</f>
        <v>0</v>
      </c>
      <c r="H24" s="406">
        <f>'E4-Plan rash. -izdat. po izvor.'!V90</f>
        <v>0</v>
      </c>
      <c r="I24" s="406">
        <f>'E4-Plan rash. -izdat. po izvor.'!W90</f>
        <v>331119</v>
      </c>
      <c r="J24" s="406">
        <f>'E4-Plan rash. -izdat. po izvor.'!X90</f>
        <v>0</v>
      </c>
      <c r="K24" s="406">
        <f>'E4-Plan rash. -izdat. po izvor.'!Y90</f>
        <v>0</v>
      </c>
      <c r="L24" s="406">
        <f>'E4-Plan rash. -izdat. po izvor.'!Z90</f>
        <v>0</v>
      </c>
      <c r="M24" s="406">
        <f>'E4-Plan rash. -izdat. po izvor.'!AA90</f>
        <v>0</v>
      </c>
      <c r="N24" s="406">
        <f>'E4-Plan rash. -izdat. po izvor.'!AB90</f>
        <v>0</v>
      </c>
      <c r="O24" s="406">
        <f>'E4-Plan rash. -izdat. po izvor.'!AC90</f>
        <v>0</v>
      </c>
      <c r="P24" s="406">
        <f>'E4-Plan rash. -izdat. po izvor.'!AD90</f>
        <v>831119</v>
      </c>
      <c r="Q24" s="406">
        <f>'E4-Plan rash. -izdat. po izvor.'!AE90</f>
        <v>500000</v>
      </c>
      <c r="R24" s="406">
        <f>'E4-Plan rash. -izdat. po izvor.'!AF90</f>
        <v>0</v>
      </c>
      <c r="S24" s="406">
        <f>'E4-Plan rash. -izdat. po izvor.'!AG90</f>
        <v>0</v>
      </c>
      <c r="T24" s="406">
        <f>'E4-Plan rash. -izdat. po izvor.'!AH90</f>
        <v>0</v>
      </c>
      <c r="U24" s="406">
        <f>'E4-Plan rash. -izdat. po izvor.'!AI90</f>
        <v>0</v>
      </c>
      <c r="V24" s="406">
        <f>'E4-Plan rash. -izdat. po izvor.'!AJ90</f>
        <v>331119</v>
      </c>
      <c r="W24" s="406">
        <f>'E4-Plan rash. -izdat. po izvor.'!AK90</f>
        <v>0</v>
      </c>
      <c r="X24" s="406">
        <f>'E4-Plan rash. -izdat. po izvor.'!AL90</f>
        <v>0</v>
      </c>
      <c r="Y24" s="406">
        <f>'E4-Plan rash. -izdat. po izvor.'!AM90</f>
        <v>0</v>
      </c>
      <c r="Z24" s="406">
        <f>'E4-Plan rash. -izdat. po izvor.'!AN90</f>
        <v>0</v>
      </c>
      <c r="AA24" s="406">
        <f>'E4-Plan rash. -izdat. po izvor.'!AO90</f>
        <v>0</v>
      </c>
      <c r="AB24" s="406">
        <f>'E4-Plan rash. -izdat. po izvor.'!AP90</f>
        <v>0</v>
      </c>
    </row>
    <row r="25" spans="1:28" s="249" customFormat="1">
      <c r="A25" s="275">
        <v>311</v>
      </c>
      <c r="B25" s="267" t="s">
        <v>209</v>
      </c>
      <c r="C25" s="276">
        <f>'E4-Plan rash. -izdat. po izvor.'!Q92</f>
        <v>642318</v>
      </c>
      <c r="D25" s="276">
        <f>'E4-Plan rash. -izdat. po izvor.'!R92</f>
        <v>425103</v>
      </c>
      <c r="E25" s="276"/>
      <c r="F25" s="276">
        <f>'E4-Plan rash. -izdat. po izvor.'!T92</f>
        <v>0</v>
      </c>
      <c r="G25" s="276">
        <f>'E4-Plan rash. -izdat. po izvor.'!U92</f>
        <v>0</v>
      </c>
      <c r="H25" s="276">
        <f>'E4-Plan rash. -izdat. po izvor.'!V92</f>
        <v>0</v>
      </c>
      <c r="I25" s="276">
        <f>'E4-Plan rash. -izdat. po izvor.'!W92</f>
        <v>217215</v>
      </c>
      <c r="J25" s="276">
        <f>'E4-Plan rash. -izdat. po izvor.'!X92</f>
        <v>0</v>
      </c>
      <c r="K25" s="276">
        <f>'E4-Plan rash. -izdat. po izvor.'!Y92</f>
        <v>0</v>
      </c>
      <c r="L25" s="276">
        <f>'E4-Plan rash. -izdat. po izvor.'!Z92</f>
        <v>0</v>
      </c>
      <c r="M25" s="276">
        <f>'E4-Plan rash. -izdat. po izvor.'!AA92</f>
        <v>0</v>
      </c>
      <c r="N25" s="276">
        <f>'E4-Plan rash. -izdat. po izvor.'!AB92</f>
        <v>0</v>
      </c>
      <c r="O25" s="276">
        <f>'E4-Plan rash. -izdat. po izvor.'!AC92</f>
        <v>0</v>
      </c>
      <c r="P25" s="276">
        <f>'E4-Plan rash. -izdat. po izvor.'!AD92</f>
        <v>642318</v>
      </c>
      <c r="Q25" s="276">
        <f>'E4-Plan rash. -izdat. po izvor.'!AE92</f>
        <v>425103</v>
      </c>
      <c r="R25" s="276">
        <f>'E4-Plan rash. -izdat. po izvor.'!AF92</f>
        <v>0</v>
      </c>
      <c r="S25" s="276">
        <f>'E4-Plan rash. -izdat. po izvor.'!AG84</f>
        <v>0</v>
      </c>
      <c r="T25" s="276">
        <f>'E4-Plan rash. -izdat. po izvor.'!AH84</f>
        <v>0</v>
      </c>
      <c r="U25" s="276">
        <f>'E4-Plan rash. -izdat. po izvor.'!AI84</f>
        <v>0</v>
      </c>
      <c r="V25" s="276">
        <f>'E4-Plan rash. -izdat. po izvor.'!AJ92</f>
        <v>217215</v>
      </c>
      <c r="W25" s="276">
        <f>'E4-Plan rash. -izdat. po izvor.'!AK84</f>
        <v>0</v>
      </c>
      <c r="X25" s="276">
        <f>'E4-Plan rash. -izdat. po izvor.'!AL84</f>
        <v>0</v>
      </c>
      <c r="Y25" s="276">
        <f>'E4-Plan rash. -izdat. po izvor.'!AM84</f>
        <v>0</v>
      </c>
      <c r="Z25" s="276">
        <f>'E4-Plan rash. -izdat. po izvor.'!AN84</f>
        <v>0</v>
      </c>
      <c r="AA25" s="276">
        <f>'E4-Plan rash. -izdat. po izvor.'!AO84</f>
        <v>0</v>
      </c>
      <c r="AB25" s="276">
        <f>'E4-Plan rash. -izdat. po izvor.'!AP84</f>
        <v>0</v>
      </c>
    </row>
    <row r="26" spans="1:28" s="249" customFormat="1">
      <c r="A26" s="275">
        <v>312</v>
      </c>
      <c r="B26" s="267" t="s">
        <v>24</v>
      </c>
      <c r="C26" s="276">
        <f>'E4-Plan rash. -izdat. po izvor.'!Q94</f>
        <v>15000</v>
      </c>
      <c r="D26" s="276">
        <f>'E4-Plan rash. -izdat. po izvor.'!R94</f>
        <v>7500</v>
      </c>
      <c r="E26" s="276"/>
      <c r="F26" s="276">
        <f>'E4-Plan rash. -izdat. po izvor.'!T94</f>
        <v>0</v>
      </c>
      <c r="G26" s="276">
        <f>'E4-Plan rash. -izdat. po izvor.'!U94</f>
        <v>0</v>
      </c>
      <c r="H26" s="276">
        <f>'E4-Plan rash. -izdat. po izvor.'!V94</f>
        <v>0</v>
      </c>
      <c r="I26" s="276">
        <f>'E4-Plan rash. -izdat. po izvor.'!W94</f>
        <v>7500</v>
      </c>
      <c r="J26" s="276">
        <f>'E4-Plan rash. -izdat. po izvor.'!X94</f>
        <v>0</v>
      </c>
      <c r="K26" s="276">
        <f>'E4-Plan rash. -izdat. po izvor.'!Y94</f>
        <v>0</v>
      </c>
      <c r="L26" s="276">
        <f>'E4-Plan rash. -izdat. po izvor.'!Z94</f>
        <v>0</v>
      </c>
      <c r="M26" s="276">
        <f>'E4-Plan rash. -izdat. po izvor.'!AA94</f>
        <v>0</v>
      </c>
      <c r="N26" s="276">
        <f>'E4-Plan rash. -izdat. po izvor.'!AB94</f>
        <v>0</v>
      </c>
      <c r="O26" s="276">
        <f>'E4-Plan rash. -izdat. po izvor.'!AC94</f>
        <v>0</v>
      </c>
      <c r="P26" s="276">
        <f>'E4-Plan rash. -izdat. po izvor.'!AD94</f>
        <v>15000</v>
      </c>
      <c r="Q26" s="276">
        <f>'E4-Plan rash. -izdat. po izvor.'!AE94</f>
        <v>7500</v>
      </c>
      <c r="R26" s="276">
        <f>'E4-Plan rash. -izdat. po izvor.'!AF94</f>
        <v>0</v>
      </c>
      <c r="S26" s="276">
        <f>'E4-Plan rash. -izdat. po izvor.'!AG86</f>
        <v>0</v>
      </c>
      <c r="T26" s="276">
        <f>'E4-Plan rash. -izdat. po izvor.'!AH86</f>
        <v>0</v>
      </c>
      <c r="U26" s="276">
        <f>'E4-Plan rash. -izdat. po izvor.'!AI86</f>
        <v>0</v>
      </c>
      <c r="V26" s="276">
        <f>'E4-Plan rash. -izdat. po izvor.'!AJ94</f>
        <v>7500</v>
      </c>
      <c r="W26" s="276">
        <f>'E4-Plan rash. -izdat. po izvor.'!AK86</f>
        <v>0</v>
      </c>
      <c r="X26" s="276">
        <f>'E4-Plan rash. -izdat. po izvor.'!AL86</f>
        <v>0</v>
      </c>
      <c r="Y26" s="276">
        <f>'E4-Plan rash. -izdat. po izvor.'!AM86</f>
        <v>0</v>
      </c>
      <c r="Z26" s="276">
        <f>'E4-Plan rash. -izdat. po izvor.'!AN86</f>
        <v>0</v>
      </c>
      <c r="AA26" s="276">
        <f>'E4-Plan rash. -izdat. po izvor.'!AO86</f>
        <v>0</v>
      </c>
      <c r="AB26" s="276">
        <f>'E4-Plan rash. -izdat. po izvor.'!AP86</f>
        <v>0</v>
      </c>
    </row>
    <row r="27" spans="1:28" s="249" customFormat="1">
      <c r="A27" s="275">
        <v>313</v>
      </c>
      <c r="B27" s="267" t="s">
        <v>216</v>
      </c>
      <c r="C27" s="276">
        <f>'E4-Plan rash. -izdat. po izvor.'!Q98</f>
        <v>100737</v>
      </c>
      <c r="D27" s="276">
        <f>'E4-Plan rash. -izdat. po izvor.'!R98</f>
        <v>64897</v>
      </c>
      <c r="E27" s="276"/>
      <c r="F27" s="276">
        <f>'E4-Plan rash. -izdat. po izvor.'!T98</f>
        <v>0</v>
      </c>
      <c r="G27" s="276">
        <f>'E4-Plan rash. -izdat. po izvor.'!U98</f>
        <v>0</v>
      </c>
      <c r="H27" s="276">
        <f>'E4-Plan rash. -izdat. po izvor.'!V98</f>
        <v>0</v>
      </c>
      <c r="I27" s="276">
        <f>'E4-Plan rash. -izdat. po izvor.'!W98</f>
        <v>35840</v>
      </c>
      <c r="J27" s="276">
        <f>'E4-Plan rash. -izdat. po izvor.'!X98</f>
        <v>0</v>
      </c>
      <c r="K27" s="276">
        <f>'E4-Plan rash. -izdat. po izvor.'!Y98</f>
        <v>0</v>
      </c>
      <c r="L27" s="276">
        <f>'E4-Plan rash. -izdat. po izvor.'!Z98</f>
        <v>0</v>
      </c>
      <c r="M27" s="276">
        <f>'E4-Plan rash. -izdat. po izvor.'!AA98</f>
        <v>0</v>
      </c>
      <c r="N27" s="276">
        <f>'E4-Plan rash. -izdat. po izvor.'!AB98</f>
        <v>0</v>
      </c>
      <c r="O27" s="276">
        <f>'E4-Plan rash. -izdat. po izvor.'!AC98</f>
        <v>0</v>
      </c>
      <c r="P27" s="276">
        <f>'E4-Plan rash. -izdat. po izvor.'!AD98</f>
        <v>100737</v>
      </c>
      <c r="Q27" s="276">
        <f>'E4-Plan rash. -izdat. po izvor.'!AE98</f>
        <v>64897</v>
      </c>
      <c r="R27" s="276">
        <f>'E4-Plan rash. -izdat. po izvor.'!AF98</f>
        <v>0</v>
      </c>
      <c r="S27" s="276">
        <f>'E4-Plan rash. -izdat. po izvor.'!AG90</f>
        <v>0</v>
      </c>
      <c r="T27" s="276">
        <f>'E4-Plan rash. -izdat. po izvor.'!AH90</f>
        <v>0</v>
      </c>
      <c r="U27" s="276">
        <f>'E4-Plan rash. -izdat. po izvor.'!AI90</f>
        <v>0</v>
      </c>
      <c r="V27" s="276">
        <f>'E4-Plan rash. -izdat. po izvor.'!AJ98</f>
        <v>35840</v>
      </c>
      <c r="W27" s="276">
        <f>'E4-Plan rash. -izdat. po izvor.'!AK90</f>
        <v>0</v>
      </c>
      <c r="X27" s="276">
        <f>'E4-Plan rash. -izdat. po izvor.'!AL90</f>
        <v>0</v>
      </c>
      <c r="Y27" s="276">
        <f>'E4-Plan rash. -izdat. po izvor.'!AM90</f>
        <v>0</v>
      </c>
      <c r="Z27" s="276">
        <f>'E4-Plan rash. -izdat. po izvor.'!AN90</f>
        <v>0</v>
      </c>
      <c r="AA27" s="276">
        <f>'E4-Plan rash. -izdat. po izvor.'!AO90</f>
        <v>0</v>
      </c>
      <c r="AB27" s="276">
        <f>'E4-Plan rash. -izdat. po izvor.'!AP90</f>
        <v>0</v>
      </c>
    </row>
    <row r="28" spans="1:28" s="249" customFormat="1">
      <c r="A28" s="275">
        <v>31</v>
      </c>
      <c r="B28" s="403" t="s">
        <v>207</v>
      </c>
      <c r="C28" s="276">
        <f>SUM(D28:O28)</f>
        <v>758055</v>
      </c>
      <c r="D28" s="276">
        <f>SUM(D25:D27)</f>
        <v>497500</v>
      </c>
      <c r="E28" s="276"/>
      <c r="F28" s="276">
        <f t="shared" ref="F28:O28" si="17">SUM(F25:F27)</f>
        <v>0</v>
      </c>
      <c r="G28" s="276">
        <f t="shared" si="17"/>
        <v>0</v>
      </c>
      <c r="H28" s="276">
        <f t="shared" si="17"/>
        <v>0</v>
      </c>
      <c r="I28" s="276">
        <f t="shared" si="17"/>
        <v>260555</v>
      </c>
      <c r="J28" s="276">
        <f t="shared" si="17"/>
        <v>0</v>
      </c>
      <c r="K28" s="276">
        <f t="shared" si="17"/>
        <v>0</v>
      </c>
      <c r="L28" s="276">
        <f t="shared" si="17"/>
        <v>0</v>
      </c>
      <c r="M28" s="276">
        <f t="shared" si="17"/>
        <v>0</v>
      </c>
      <c r="N28" s="276">
        <f t="shared" si="17"/>
        <v>0</v>
      </c>
      <c r="O28" s="276">
        <f t="shared" si="17"/>
        <v>0</v>
      </c>
      <c r="P28" s="276">
        <f>SUM(Q28:AB28)</f>
        <v>758055</v>
      </c>
      <c r="Q28" s="276">
        <f>SUM(Q25:Q27)</f>
        <v>497500</v>
      </c>
      <c r="R28" s="276">
        <f>SUM(R25:R27)</f>
        <v>0</v>
      </c>
      <c r="S28" s="276">
        <f t="shared" ref="S28" si="18">SUM(S25:S27)</f>
        <v>0</v>
      </c>
      <c r="T28" s="276">
        <f t="shared" ref="T28" si="19">SUM(T25:T27)</f>
        <v>0</v>
      </c>
      <c r="U28" s="276">
        <f t="shared" ref="U28" si="20">SUM(U25:U27)</f>
        <v>0</v>
      </c>
      <c r="V28" s="276">
        <f t="shared" ref="V28" si="21">SUM(V25:V27)</f>
        <v>260555</v>
      </c>
      <c r="W28" s="276">
        <f t="shared" ref="W28" si="22">SUM(W25:W27)</f>
        <v>0</v>
      </c>
      <c r="X28" s="276">
        <f t="shared" ref="X28" si="23">SUM(X25:X27)</f>
        <v>0</v>
      </c>
      <c r="Y28" s="276">
        <f t="shared" ref="Y28" si="24">SUM(Y25:Y27)</f>
        <v>0</v>
      </c>
      <c r="Z28" s="276">
        <f t="shared" ref="Z28" si="25">SUM(Z25:Z27)</f>
        <v>0</v>
      </c>
      <c r="AA28" s="276">
        <f t="shared" ref="AA28" si="26">SUM(AA25:AA27)</f>
        <v>0</v>
      </c>
      <c r="AB28" s="276">
        <f t="shared" ref="AB28" si="27">SUM(AB25:AB27)</f>
        <v>0</v>
      </c>
    </row>
    <row r="29" spans="1:28" s="249" customFormat="1">
      <c r="A29" s="275">
        <v>321</v>
      </c>
      <c r="B29" s="267" t="s">
        <v>222</v>
      </c>
      <c r="C29" s="276">
        <f>'E4-Plan rash. -izdat. po izvor.'!Q103</f>
        <v>53064</v>
      </c>
      <c r="D29" s="276">
        <f>'E4-Plan rash. -izdat. po izvor.'!R103</f>
        <v>2500</v>
      </c>
      <c r="E29" s="276"/>
      <c r="F29" s="276">
        <f>'E4-Plan rash. -izdat. po izvor.'!T103</f>
        <v>0</v>
      </c>
      <c r="G29" s="276">
        <f>'E4-Plan rash. -izdat. po izvor.'!U103</f>
        <v>0</v>
      </c>
      <c r="H29" s="276">
        <f>'E4-Plan rash. -izdat. po izvor.'!V103</f>
        <v>0</v>
      </c>
      <c r="I29" s="276">
        <f>'E4-Plan rash. -izdat. po izvor.'!W103</f>
        <v>50564</v>
      </c>
      <c r="J29" s="276">
        <f>'E4-Plan rash. -izdat. po izvor.'!X103</f>
        <v>0</v>
      </c>
      <c r="K29" s="276">
        <f>'E4-Plan rash. -izdat. po izvor.'!Y103</f>
        <v>0</v>
      </c>
      <c r="L29" s="276">
        <f>'E4-Plan rash. -izdat. po izvor.'!Z103</f>
        <v>0</v>
      </c>
      <c r="M29" s="276">
        <f>'E4-Plan rash. -izdat. po izvor.'!AA103</f>
        <v>0</v>
      </c>
      <c r="N29" s="276">
        <f>'E4-Plan rash. -izdat. po izvor.'!AB103</f>
        <v>0</v>
      </c>
      <c r="O29" s="276">
        <f>'E4-Plan rash. -izdat. po izvor.'!AC103</f>
        <v>0</v>
      </c>
      <c r="P29" s="276">
        <f>'E4-Plan rash. -izdat. po izvor.'!AD103</f>
        <v>53064</v>
      </c>
      <c r="Q29" s="276">
        <f>'E4-Plan rash. -izdat. po izvor.'!AE103</f>
        <v>2500</v>
      </c>
      <c r="R29" s="276">
        <f>'E4-Plan rash. -izdat. po izvor.'!AF103</f>
        <v>0</v>
      </c>
      <c r="S29" s="276">
        <f>'E4-Plan rash. -izdat. po izvor.'!AG94</f>
        <v>0</v>
      </c>
      <c r="T29" s="276">
        <f>'E4-Plan rash. -izdat. po izvor.'!AH94</f>
        <v>0</v>
      </c>
      <c r="U29" s="276">
        <f>'E4-Plan rash. -izdat. po izvor.'!AI94</f>
        <v>0</v>
      </c>
      <c r="V29" s="276">
        <f>'E4-Plan rash. -izdat. po izvor.'!AJ103</f>
        <v>50564</v>
      </c>
      <c r="W29" s="276">
        <f>'E4-Plan rash. -izdat. po izvor.'!AK94</f>
        <v>0</v>
      </c>
      <c r="X29" s="276">
        <f>'E4-Plan rash. -izdat. po izvor.'!AL94</f>
        <v>0</v>
      </c>
      <c r="Y29" s="276">
        <f>'E4-Plan rash. -izdat. po izvor.'!AM94</f>
        <v>0</v>
      </c>
      <c r="Z29" s="276">
        <f>'E4-Plan rash. -izdat. po izvor.'!AN94</f>
        <v>0</v>
      </c>
      <c r="AA29" s="276">
        <f>'E4-Plan rash. -izdat. po izvor.'!AO94</f>
        <v>0</v>
      </c>
      <c r="AB29" s="276">
        <f>'E4-Plan rash. -izdat. po izvor.'!AP94</f>
        <v>0</v>
      </c>
    </row>
    <row r="30" spans="1:28" s="249" customFormat="1">
      <c r="A30" s="275">
        <v>323</v>
      </c>
      <c r="B30" s="267" t="s">
        <v>34</v>
      </c>
      <c r="C30" s="276">
        <f>'E4-Plan rash. -izdat. po izvor.'!Q107</f>
        <v>20000</v>
      </c>
      <c r="D30" s="276">
        <f>'E4-Plan rash. -izdat. po izvor.'!R107</f>
        <v>0</v>
      </c>
      <c r="E30" s="276"/>
      <c r="F30" s="276">
        <f>'E4-Plan rash. -izdat. po izvor.'!T107</f>
        <v>0</v>
      </c>
      <c r="G30" s="276">
        <f>'E4-Plan rash. -izdat. po izvor.'!U107</f>
        <v>0</v>
      </c>
      <c r="H30" s="276">
        <f>'E4-Plan rash. -izdat. po izvor.'!V107</f>
        <v>0</v>
      </c>
      <c r="I30" s="276">
        <f>'E4-Plan rash. -izdat. po izvor.'!W107</f>
        <v>20000</v>
      </c>
      <c r="J30" s="276">
        <f>'E4-Plan rash. -izdat. po izvor.'!X107</f>
        <v>0</v>
      </c>
      <c r="K30" s="276">
        <f>'E4-Plan rash. -izdat. po izvor.'!Y107</f>
        <v>0</v>
      </c>
      <c r="L30" s="276">
        <f>'E4-Plan rash. -izdat. po izvor.'!Z107</f>
        <v>0</v>
      </c>
      <c r="M30" s="276">
        <f>'E4-Plan rash. -izdat. po izvor.'!AA107</f>
        <v>0</v>
      </c>
      <c r="N30" s="276">
        <f>'E4-Plan rash. -izdat. po izvor.'!AB107</f>
        <v>0</v>
      </c>
      <c r="O30" s="276">
        <f>'E4-Plan rash. -izdat. po izvor.'!AC107</f>
        <v>0</v>
      </c>
      <c r="P30" s="276">
        <f>'E4-Plan rash. -izdat. po izvor.'!AD107</f>
        <v>20000</v>
      </c>
      <c r="Q30" s="276">
        <f>'E4-Plan rash. -izdat. po izvor.'!AE107</f>
        <v>0</v>
      </c>
      <c r="R30" s="276">
        <f>'E4-Plan rash. -izdat. po izvor.'!AF107</f>
        <v>0</v>
      </c>
      <c r="S30" s="276">
        <f>'E4-Plan rash. -izdat. po izvor.'!AG95</f>
        <v>0</v>
      </c>
      <c r="T30" s="276">
        <f>'E4-Plan rash. -izdat. po izvor.'!AH95</f>
        <v>0</v>
      </c>
      <c r="U30" s="276">
        <f>'E4-Plan rash. -izdat. po izvor.'!AI95</f>
        <v>0</v>
      </c>
      <c r="V30" s="276">
        <f>'E4-Plan rash. -izdat. po izvor.'!AJ107</f>
        <v>20000</v>
      </c>
      <c r="W30" s="276">
        <f>'E4-Plan rash. -izdat. po izvor.'!AK95</f>
        <v>0</v>
      </c>
      <c r="X30" s="276">
        <f>'E4-Plan rash. -izdat. po izvor.'!AL95</f>
        <v>0</v>
      </c>
      <c r="Y30" s="276">
        <f>'E4-Plan rash. -izdat. po izvor.'!AM95</f>
        <v>0</v>
      </c>
      <c r="Z30" s="276">
        <f>'E4-Plan rash. -izdat. po izvor.'!AN95</f>
        <v>0</v>
      </c>
      <c r="AA30" s="276">
        <f>'E4-Plan rash. -izdat. po izvor.'!AO95</f>
        <v>0</v>
      </c>
      <c r="AB30" s="276">
        <f>'E4-Plan rash. -izdat. po izvor.'!AP95</f>
        <v>0</v>
      </c>
    </row>
    <row r="31" spans="1:28" s="249" customFormat="1">
      <c r="A31" s="275">
        <v>32</v>
      </c>
      <c r="B31" s="388" t="s">
        <v>428</v>
      </c>
      <c r="C31" s="276">
        <f>SUM(D31:O31)</f>
        <v>73064</v>
      </c>
      <c r="D31" s="276">
        <f>SUM(D29:D30)</f>
        <v>2500</v>
      </c>
      <c r="E31" s="276"/>
      <c r="F31" s="276">
        <f t="shared" ref="F31:P31" si="28">SUM(F29:F30)</f>
        <v>0</v>
      </c>
      <c r="G31" s="276">
        <f t="shared" si="28"/>
        <v>0</v>
      </c>
      <c r="H31" s="276">
        <f t="shared" si="28"/>
        <v>0</v>
      </c>
      <c r="I31" s="276">
        <f t="shared" si="28"/>
        <v>70564</v>
      </c>
      <c r="J31" s="276">
        <f t="shared" si="28"/>
        <v>0</v>
      </c>
      <c r="K31" s="276">
        <f t="shared" si="28"/>
        <v>0</v>
      </c>
      <c r="L31" s="276">
        <f t="shared" si="28"/>
        <v>0</v>
      </c>
      <c r="M31" s="276">
        <f t="shared" si="28"/>
        <v>0</v>
      </c>
      <c r="N31" s="276">
        <f t="shared" si="28"/>
        <v>0</v>
      </c>
      <c r="O31" s="276">
        <f t="shared" si="28"/>
        <v>0</v>
      </c>
      <c r="P31" s="276">
        <f t="shared" si="28"/>
        <v>73064</v>
      </c>
      <c r="Q31" s="276">
        <f>SUM(Q29:Q30)</f>
        <v>2500</v>
      </c>
      <c r="R31" s="276">
        <f>SUM(R29:R30)</f>
        <v>0</v>
      </c>
      <c r="S31" s="276">
        <f t="shared" ref="S31" si="29">SUM(S29:S30)</f>
        <v>0</v>
      </c>
      <c r="T31" s="276">
        <f t="shared" ref="T31" si="30">SUM(T29:T30)</f>
        <v>0</v>
      </c>
      <c r="U31" s="276">
        <f t="shared" ref="U31" si="31">SUM(U29:U30)</f>
        <v>0</v>
      </c>
      <c r="V31" s="276">
        <f t="shared" ref="V31" si="32">SUM(V29:V30)</f>
        <v>70564</v>
      </c>
      <c r="W31" s="276">
        <f t="shared" ref="W31" si="33">SUM(W29:W30)</f>
        <v>0</v>
      </c>
      <c r="X31" s="276">
        <f t="shared" ref="X31" si="34">SUM(X29:X30)</f>
        <v>0</v>
      </c>
      <c r="Y31" s="276">
        <f t="shared" ref="Y31" si="35">SUM(Y29:Y30)</f>
        <v>0</v>
      </c>
      <c r="Z31" s="276">
        <f t="shared" ref="Z31" si="36">SUM(Z29:Z30)</f>
        <v>0</v>
      </c>
      <c r="AA31" s="276">
        <f t="shared" ref="AA31" si="37">SUM(AA29:AA30)</f>
        <v>0</v>
      </c>
      <c r="AB31" s="276">
        <f t="shared" ref="AB31" si="38">SUM(AB29:AB30)</f>
        <v>0</v>
      </c>
    </row>
    <row r="32" spans="1:28" s="255" customFormat="1">
      <c r="A32" s="272" t="s">
        <v>21</v>
      </c>
      <c r="B32" s="392" t="s">
        <v>427</v>
      </c>
      <c r="C32" s="406">
        <f>'E4-Plan rash. -izdat. po izvor.'!Q128</f>
        <v>1019805</v>
      </c>
      <c r="D32" s="406">
        <f>'E4-Plan rash. -izdat. po izvor.'!R128</f>
        <v>0</v>
      </c>
      <c r="E32" s="406"/>
      <c r="F32" s="406">
        <f>'E4-Plan rash. -izdat. po izvor.'!T128</f>
        <v>0</v>
      </c>
      <c r="G32" s="406">
        <f>'E4-Plan rash. -izdat. po izvor.'!U128</f>
        <v>0</v>
      </c>
      <c r="H32" s="406">
        <f>'E4-Plan rash. -izdat. po izvor.'!V128</f>
        <v>0</v>
      </c>
      <c r="I32" s="406">
        <f>'E4-Plan rash. -izdat. po izvor.'!W128</f>
        <v>58200</v>
      </c>
      <c r="J32" s="406">
        <f>'E4-Plan rash. -izdat. po izvor.'!X128</f>
        <v>0</v>
      </c>
      <c r="K32" s="406">
        <f>'E4-Plan rash. -izdat. po izvor.'!Y128</f>
        <v>961605</v>
      </c>
      <c r="L32" s="406">
        <f>'E4-Plan rash. -izdat. po izvor.'!Z128</f>
        <v>0</v>
      </c>
      <c r="M32" s="406">
        <f>'E4-Plan rash. -izdat. po izvor.'!AA128</f>
        <v>0</v>
      </c>
      <c r="N32" s="406">
        <f>'E4-Plan rash. -izdat. po izvor.'!AB128</f>
        <v>0</v>
      </c>
      <c r="O32" s="406">
        <f>'E4-Plan rash. -izdat. po izvor.'!AC128</f>
        <v>0</v>
      </c>
      <c r="P32" s="406">
        <f>'E4-Plan rash. -izdat. po izvor.'!AD128</f>
        <v>1023312</v>
      </c>
      <c r="Q32" s="406">
        <f>'E4-Plan rash. -izdat. po izvor.'!AE128</f>
        <v>0</v>
      </c>
      <c r="R32" s="406">
        <f>'E4-Plan rash. -izdat. po izvor.'!AF128</f>
        <v>0</v>
      </c>
      <c r="S32" s="406">
        <f>'E4-Plan rash. -izdat. po izvor.'!AG128</f>
        <v>0</v>
      </c>
      <c r="T32" s="406">
        <f>'E4-Plan rash. -izdat. po izvor.'!AH128</f>
        <v>0</v>
      </c>
      <c r="U32" s="406">
        <f>'E4-Plan rash. -izdat. po izvor.'!AI128</f>
        <v>0</v>
      </c>
      <c r="V32" s="406">
        <f>'E4-Plan rash. -izdat. po izvor.'!AJ128</f>
        <v>58200</v>
      </c>
      <c r="W32" s="406">
        <f>'E4-Plan rash. -izdat. po izvor.'!AK128</f>
        <v>0</v>
      </c>
      <c r="X32" s="406">
        <f>'E4-Plan rash. -izdat. po izvor.'!AL128</f>
        <v>965112</v>
      </c>
      <c r="Y32" s="406">
        <f>'E4-Plan rash. -izdat. po izvor.'!AM128</f>
        <v>0</v>
      </c>
      <c r="Z32" s="406">
        <f>'E4-Plan rash. -izdat. po izvor.'!AN128</f>
        <v>0</v>
      </c>
      <c r="AA32" s="406">
        <f>'E4-Plan rash. -izdat. po izvor.'!AO128</f>
        <v>0</v>
      </c>
      <c r="AB32" s="406">
        <f>'E4-Plan rash. -izdat. po izvor.'!AP128</f>
        <v>0</v>
      </c>
    </row>
    <row r="33" spans="1:28">
      <c r="A33" s="275">
        <v>311</v>
      </c>
      <c r="B33" s="267" t="s">
        <v>209</v>
      </c>
      <c r="C33" s="276">
        <f>'E4-Plan rash. -izdat. po izvor.'!Q130</f>
        <v>755091</v>
      </c>
      <c r="D33" s="276">
        <f>'E4-Plan rash. -izdat. po izvor.'!R130</f>
        <v>0</v>
      </c>
      <c r="E33" s="276"/>
      <c r="F33" s="276">
        <f>'E4-Plan rash. -izdat. po izvor.'!T92</f>
        <v>0</v>
      </c>
      <c r="G33" s="276">
        <f>'E4-Plan rash. -izdat. po izvor.'!U92</f>
        <v>0</v>
      </c>
      <c r="H33" s="276">
        <f>'E4-Plan rash. -izdat. po izvor.'!V92</f>
        <v>0</v>
      </c>
      <c r="I33" s="276">
        <f>'E4-Plan rash. -izdat. po izvor.'!W130</f>
        <v>30000</v>
      </c>
      <c r="J33" s="276">
        <f>'E4-Plan rash. -izdat. po izvor.'!X92</f>
        <v>0</v>
      </c>
      <c r="K33" s="276">
        <f>'E4-Plan rash. -izdat. po izvor.'!Y130</f>
        <v>725091</v>
      </c>
      <c r="L33" s="276">
        <f>'E4-Plan rash. -izdat. po izvor.'!Z92</f>
        <v>0</v>
      </c>
      <c r="M33" s="276">
        <f>'E4-Plan rash. -izdat. po izvor.'!AA92</f>
        <v>0</v>
      </c>
      <c r="N33" s="276">
        <f>'E4-Plan rash. -izdat. po izvor.'!AB92</f>
        <v>0</v>
      </c>
      <c r="O33" s="276">
        <f>'E4-Plan rash. -izdat. po izvor.'!AC92</f>
        <v>0</v>
      </c>
      <c r="P33" s="276">
        <f>'E4-Plan rash. -izdat. po izvor.'!AD130</f>
        <v>758288</v>
      </c>
      <c r="Q33" s="276">
        <f>'E4-Plan rash. -izdat. po izvor.'!AE130</f>
        <v>0</v>
      </c>
      <c r="R33" s="276">
        <f>'E4-Plan rash. -izdat. po izvor.'!AF130</f>
        <v>0</v>
      </c>
      <c r="S33" s="276">
        <f>'E4-Plan rash. -izdat. po izvor.'!AG92</f>
        <v>0</v>
      </c>
      <c r="T33" s="276">
        <f>'E4-Plan rash. -izdat. po izvor.'!AH92</f>
        <v>0</v>
      </c>
      <c r="U33" s="276">
        <f>'E4-Plan rash. -izdat. po izvor.'!AI92</f>
        <v>0</v>
      </c>
      <c r="V33" s="276">
        <f>'E4-Plan rash. -izdat. po izvor.'!AJ130</f>
        <v>30000</v>
      </c>
      <c r="W33" s="276">
        <f>'E4-Plan rash. -izdat. po izvor.'!AK92</f>
        <v>0</v>
      </c>
      <c r="X33" s="276">
        <f>'E4-Plan rash. -izdat. po izvor.'!AL130</f>
        <v>728288</v>
      </c>
      <c r="Y33" s="276">
        <f>'E4-Plan rash. -izdat. po izvor.'!AM92</f>
        <v>0</v>
      </c>
      <c r="Z33" s="276">
        <f>'E4-Plan rash. -izdat. po izvor.'!AN92</f>
        <v>0</v>
      </c>
      <c r="AA33" s="276">
        <f>'E4-Plan rash. -izdat. po izvor.'!AO92</f>
        <v>0</v>
      </c>
      <c r="AB33" s="276">
        <f>'E4-Plan rash. -izdat. po izvor.'!AP92</f>
        <v>0</v>
      </c>
    </row>
    <row r="34" spans="1:28">
      <c r="A34" s="275">
        <v>312</v>
      </c>
      <c r="B34" s="267" t="s">
        <v>24</v>
      </c>
      <c r="C34" s="276">
        <f>'E4-Plan rash. -izdat. po izvor.'!Q132</f>
        <v>15000</v>
      </c>
      <c r="D34" s="276">
        <f>'E4-Plan rash. -izdat. po izvor.'!R132</f>
        <v>0</v>
      </c>
      <c r="E34" s="276"/>
      <c r="F34" s="276">
        <f>'E4-Plan rash. -izdat. po izvor.'!T94</f>
        <v>0</v>
      </c>
      <c r="G34" s="276">
        <f>'E4-Plan rash. -izdat. po izvor.'!U94</f>
        <v>0</v>
      </c>
      <c r="H34" s="276">
        <f>'E4-Plan rash. -izdat. po izvor.'!V94</f>
        <v>0</v>
      </c>
      <c r="I34" s="276">
        <f>'E4-Plan rash. -izdat. po izvor.'!W132</f>
        <v>5000</v>
      </c>
      <c r="J34" s="276">
        <f>'E4-Plan rash. -izdat. po izvor.'!X94</f>
        <v>0</v>
      </c>
      <c r="K34" s="276">
        <f>'E4-Plan rash. -izdat. po izvor.'!Y132</f>
        <v>10000</v>
      </c>
      <c r="L34" s="276">
        <f>'E4-Plan rash. -izdat. po izvor.'!Z94</f>
        <v>0</v>
      </c>
      <c r="M34" s="276">
        <f>'E4-Plan rash. -izdat. po izvor.'!AA94</f>
        <v>0</v>
      </c>
      <c r="N34" s="276">
        <f>'E4-Plan rash. -izdat. po izvor.'!AB94</f>
        <v>0</v>
      </c>
      <c r="O34" s="276">
        <f>'E4-Plan rash. -izdat. po izvor.'!AC94</f>
        <v>0</v>
      </c>
      <c r="P34" s="276">
        <f>'E4-Plan rash. -izdat. po izvor.'!AD132</f>
        <v>15000</v>
      </c>
      <c r="Q34" s="276">
        <f>'E4-Plan rash. -izdat. po izvor.'!AE132</f>
        <v>0</v>
      </c>
      <c r="R34" s="276">
        <f>'E4-Plan rash. -izdat. po izvor.'!AF132</f>
        <v>0</v>
      </c>
      <c r="S34" s="276">
        <f>'E4-Plan rash. -izdat. po izvor.'!AG94</f>
        <v>0</v>
      </c>
      <c r="T34" s="276">
        <f>'E4-Plan rash. -izdat. po izvor.'!AH94</f>
        <v>0</v>
      </c>
      <c r="U34" s="276">
        <f>'E4-Plan rash. -izdat. po izvor.'!AI94</f>
        <v>0</v>
      </c>
      <c r="V34" s="276">
        <f>'E4-Plan rash. -izdat. po izvor.'!AJ132</f>
        <v>5000</v>
      </c>
      <c r="W34" s="276">
        <f>'E4-Plan rash. -izdat. po izvor.'!AK94</f>
        <v>0</v>
      </c>
      <c r="X34" s="276">
        <f>'E4-Plan rash. -izdat. po izvor.'!AL132</f>
        <v>10000</v>
      </c>
      <c r="Y34" s="276">
        <f>'E4-Plan rash. -izdat. po izvor.'!AM94</f>
        <v>0</v>
      </c>
      <c r="Z34" s="276">
        <f>'E4-Plan rash. -izdat. po izvor.'!AN94</f>
        <v>0</v>
      </c>
      <c r="AA34" s="276">
        <f>'E4-Plan rash. -izdat. po izvor.'!AO94</f>
        <v>0</v>
      </c>
      <c r="AB34" s="276">
        <f>'E4-Plan rash. -izdat. po izvor.'!AP94</f>
        <v>0</v>
      </c>
    </row>
    <row r="35" spans="1:28">
      <c r="A35" s="275">
        <v>313</v>
      </c>
      <c r="B35" s="267" t="s">
        <v>216</v>
      </c>
      <c r="C35" s="276">
        <f>'E4-Plan rash. -izdat. po izvor.'!Q136</f>
        <v>70214</v>
      </c>
      <c r="D35" s="276">
        <f>'E4-Plan rash. -izdat. po izvor.'!R136</f>
        <v>0</v>
      </c>
      <c r="E35" s="276"/>
      <c r="F35" s="276">
        <f>'E4-Plan rash. -izdat. po izvor.'!T98</f>
        <v>0</v>
      </c>
      <c r="G35" s="276">
        <f>'E4-Plan rash. -izdat. po izvor.'!U98</f>
        <v>0</v>
      </c>
      <c r="H35" s="276">
        <f>'E4-Plan rash. -izdat. po izvor.'!V98</f>
        <v>0</v>
      </c>
      <c r="I35" s="276">
        <f>'E4-Plan rash. -izdat. po izvor.'!W136</f>
        <v>3200</v>
      </c>
      <c r="J35" s="276">
        <f>'E4-Plan rash. -izdat. po izvor.'!X98</f>
        <v>0</v>
      </c>
      <c r="K35" s="276">
        <f>'E4-Plan rash. -izdat. po izvor.'!Y136</f>
        <v>67014</v>
      </c>
      <c r="L35" s="276">
        <f>'E4-Plan rash. -izdat. po izvor.'!Z98</f>
        <v>0</v>
      </c>
      <c r="M35" s="276">
        <f>'E4-Plan rash. -izdat. po izvor.'!AA98</f>
        <v>0</v>
      </c>
      <c r="N35" s="276">
        <f>'E4-Plan rash. -izdat. po izvor.'!AB98</f>
        <v>0</v>
      </c>
      <c r="O35" s="276">
        <f>'E4-Plan rash. -izdat. po izvor.'!AC98</f>
        <v>0</v>
      </c>
      <c r="P35" s="276">
        <f>'E4-Plan rash. -izdat. po izvor.'!AD136</f>
        <v>70524</v>
      </c>
      <c r="Q35" s="276">
        <f>'E4-Plan rash. -izdat. po izvor.'!AE136</f>
        <v>0</v>
      </c>
      <c r="R35" s="276">
        <f>'E4-Plan rash. -izdat. po izvor.'!AF136</f>
        <v>0</v>
      </c>
      <c r="S35" s="276">
        <f>'E4-Plan rash. -izdat. po izvor.'!AG98</f>
        <v>0</v>
      </c>
      <c r="T35" s="276">
        <f>'E4-Plan rash. -izdat. po izvor.'!AH98</f>
        <v>0</v>
      </c>
      <c r="U35" s="276">
        <f>'E4-Plan rash. -izdat. po izvor.'!AI98</f>
        <v>0</v>
      </c>
      <c r="V35" s="276">
        <f>'E4-Plan rash. -izdat. po izvor.'!AJ136</f>
        <v>3200</v>
      </c>
      <c r="W35" s="276">
        <f>'E4-Plan rash. -izdat. po izvor.'!AK98</f>
        <v>0</v>
      </c>
      <c r="X35" s="276">
        <f>'E4-Plan rash. -izdat. po izvor.'!AL136</f>
        <v>67324</v>
      </c>
      <c r="Y35" s="276">
        <f>'E4-Plan rash. -izdat. po izvor.'!AM98</f>
        <v>0</v>
      </c>
      <c r="Z35" s="276">
        <f>'E4-Plan rash. -izdat. po izvor.'!AN98</f>
        <v>0</v>
      </c>
      <c r="AA35" s="276">
        <f>'E4-Plan rash. -izdat. po izvor.'!AO98</f>
        <v>0</v>
      </c>
      <c r="AB35" s="276">
        <f>'E4-Plan rash. -izdat. po izvor.'!AP98</f>
        <v>0</v>
      </c>
    </row>
    <row r="36" spans="1:28">
      <c r="A36" s="275">
        <v>31</v>
      </c>
      <c r="B36" s="403" t="s">
        <v>207</v>
      </c>
      <c r="C36" s="276">
        <f>SUM(D36:O36)</f>
        <v>840305</v>
      </c>
      <c r="D36" s="276">
        <f>SUM(D33:D35)</f>
        <v>0</v>
      </c>
      <c r="E36" s="276"/>
      <c r="F36" s="276">
        <f t="shared" ref="F36:O36" si="39">SUM(F33:F35)</f>
        <v>0</v>
      </c>
      <c r="G36" s="276">
        <f t="shared" si="39"/>
        <v>0</v>
      </c>
      <c r="H36" s="276">
        <f t="shared" si="39"/>
        <v>0</v>
      </c>
      <c r="I36" s="276">
        <f t="shared" si="39"/>
        <v>38200</v>
      </c>
      <c r="J36" s="276">
        <f t="shared" si="39"/>
        <v>0</v>
      </c>
      <c r="K36" s="276">
        <f t="shared" si="39"/>
        <v>802105</v>
      </c>
      <c r="L36" s="276">
        <f t="shared" si="39"/>
        <v>0</v>
      </c>
      <c r="M36" s="276">
        <f t="shared" si="39"/>
        <v>0</v>
      </c>
      <c r="N36" s="276">
        <f t="shared" si="39"/>
        <v>0</v>
      </c>
      <c r="O36" s="276">
        <f t="shared" si="39"/>
        <v>0</v>
      </c>
      <c r="P36" s="276">
        <f>SUM(Q36:AB36)</f>
        <v>843812</v>
      </c>
      <c r="Q36" s="276">
        <f>SUM(Q33:Q35)</f>
        <v>0</v>
      </c>
      <c r="R36" s="276">
        <f>SUM(R33:R35)</f>
        <v>0</v>
      </c>
      <c r="S36" s="276">
        <f t="shared" ref="S36" si="40">SUM(S33:S35)</f>
        <v>0</v>
      </c>
      <c r="T36" s="276">
        <f t="shared" ref="T36" si="41">SUM(T33:T35)</f>
        <v>0</v>
      </c>
      <c r="U36" s="276">
        <f t="shared" ref="U36" si="42">SUM(U33:U35)</f>
        <v>0</v>
      </c>
      <c r="V36" s="276">
        <f t="shared" ref="V36" si="43">SUM(V33:V35)</f>
        <v>38200</v>
      </c>
      <c r="W36" s="276">
        <f t="shared" ref="W36" si="44">SUM(W33:W35)</f>
        <v>0</v>
      </c>
      <c r="X36" s="276">
        <f t="shared" ref="X36" si="45">SUM(X33:X35)</f>
        <v>805612</v>
      </c>
      <c r="Y36" s="276">
        <f t="shared" ref="Y36" si="46">SUM(Y33:Y35)</f>
        <v>0</v>
      </c>
      <c r="Z36" s="276">
        <f t="shared" ref="Z36" si="47">SUM(Z33:Z35)</f>
        <v>0</v>
      </c>
      <c r="AA36" s="276">
        <f t="shared" ref="AA36" si="48">SUM(AA33:AA35)</f>
        <v>0</v>
      </c>
      <c r="AB36" s="276">
        <f t="shared" ref="AB36" si="49">SUM(AB33:AB35)</f>
        <v>0</v>
      </c>
    </row>
    <row r="37" spans="1:28">
      <c r="A37" s="275">
        <v>321</v>
      </c>
      <c r="B37" s="267" t="s">
        <v>222</v>
      </c>
      <c r="C37" s="276">
        <f>'E4-Plan rash. -izdat. po izvor.'!Q141</f>
        <v>93900</v>
      </c>
      <c r="D37" s="276">
        <f>'E4-Plan rash. -izdat. po izvor.'!R141</f>
        <v>0</v>
      </c>
      <c r="E37" s="276"/>
      <c r="F37" s="276">
        <f>'E4-Plan rash. -izdat. po izvor.'!T103</f>
        <v>0</v>
      </c>
      <c r="G37" s="276">
        <f>'E4-Plan rash. -izdat. po izvor.'!U103</f>
        <v>0</v>
      </c>
      <c r="H37" s="276">
        <f>'E4-Plan rash. -izdat. po izvor.'!V103</f>
        <v>0</v>
      </c>
      <c r="I37" s="276">
        <f>'E4-Plan rash. -izdat. po izvor.'!W141</f>
        <v>5000</v>
      </c>
      <c r="J37" s="276">
        <f>'E4-Plan rash. -izdat. po izvor.'!X103</f>
        <v>0</v>
      </c>
      <c r="K37" s="276">
        <f>'E4-Plan rash. -izdat. po izvor.'!Y141</f>
        <v>88900</v>
      </c>
      <c r="L37" s="276">
        <f>'E4-Plan rash. -izdat. po izvor.'!Z103</f>
        <v>0</v>
      </c>
      <c r="M37" s="276">
        <f>'E4-Plan rash. -izdat. po izvor.'!AA103</f>
        <v>0</v>
      </c>
      <c r="N37" s="276">
        <f>'E4-Plan rash. -izdat. po izvor.'!AB103</f>
        <v>0</v>
      </c>
      <c r="O37" s="276">
        <f>'E4-Plan rash. -izdat. po izvor.'!AC103</f>
        <v>0</v>
      </c>
      <c r="P37" s="276">
        <f>'E4-Plan rash. -izdat. po izvor.'!AD141</f>
        <v>93900</v>
      </c>
      <c r="Q37" s="276">
        <f>'E4-Plan rash. -izdat. po izvor.'!AE141</f>
        <v>0</v>
      </c>
      <c r="R37" s="276">
        <f>'E4-Plan rash. -izdat. po izvor.'!AF141</f>
        <v>0</v>
      </c>
      <c r="S37" s="276">
        <f>'E4-Plan rash. -izdat. po izvor.'!AG103</f>
        <v>0</v>
      </c>
      <c r="T37" s="276">
        <f>'E4-Plan rash. -izdat. po izvor.'!AH103</f>
        <v>0</v>
      </c>
      <c r="U37" s="276">
        <f>'E4-Plan rash. -izdat. po izvor.'!AI103</f>
        <v>0</v>
      </c>
      <c r="V37" s="276">
        <f>'E4-Plan rash. -izdat. po izvor.'!AJ141</f>
        <v>5000</v>
      </c>
      <c r="W37" s="276">
        <f>'E4-Plan rash. -izdat. po izvor.'!AK103</f>
        <v>0</v>
      </c>
      <c r="X37" s="276">
        <f>'E4-Plan rash. -izdat. po izvor.'!AL141</f>
        <v>88900</v>
      </c>
      <c r="Y37" s="276">
        <f>'E4-Plan rash. -izdat. po izvor.'!AM103</f>
        <v>0</v>
      </c>
      <c r="Z37" s="276">
        <f>'E4-Plan rash. -izdat. po izvor.'!AN103</f>
        <v>0</v>
      </c>
      <c r="AA37" s="276">
        <f>'E4-Plan rash. -izdat. po izvor.'!AO103</f>
        <v>0</v>
      </c>
      <c r="AB37" s="276">
        <f>'E4-Plan rash. -izdat. po izvor.'!AP103</f>
        <v>0</v>
      </c>
    </row>
    <row r="38" spans="1:28">
      <c r="A38" s="215">
        <v>322</v>
      </c>
      <c r="B38" s="204" t="s">
        <v>229</v>
      </c>
      <c r="C38" s="276">
        <f>'E4-Plan rash. -izdat. po izvor.'!Q145</f>
        <v>10000</v>
      </c>
      <c r="D38" s="276">
        <f>'E4-Plan rash. -izdat. po izvor.'!R145</f>
        <v>0</v>
      </c>
      <c r="E38" s="276"/>
      <c r="F38" s="276">
        <f>'E4-Plan rash. -izdat. po izvor.'!T145</f>
        <v>0</v>
      </c>
      <c r="G38" s="276">
        <f>'E4-Plan rash. -izdat. po izvor.'!U145</f>
        <v>0</v>
      </c>
      <c r="H38" s="276">
        <f>'E4-Plan rash. -izdat. po izvor.'!V145</f>
        <v>0</v>
      </c>
      <c r="I38" s="276">
        <f>'E4-Plan rash. -izdat. po izvor.'!W145</f>
        <v>0</v>
      </c>
      <c r="J38" s="276">
        <f>'E4-Plan rash. -izdat. po izvor.'!X145</f>
        <v>0</v>
      </c>
      <c r="K38" s="276">
        <f>'E4-Plan rash. -izdat. po izvor.'!Y145</f>
        <v>10000</v>
      </c>
      <c r="L38" s="276">
        <f>'E4-Plan rash. -izdat. po izvor.'!Z145</f>
        <v>0</v>
      </c>
      <c r="M38" s="276">
        <f>'E4-Plan rash. -izdat. po izvor.'!AA145</f>
        <v>0</v>
      </c>
      <c r="N38" s="276">
        <f>'E4-Plan rash. -izdat. po izvor.'!AB145</f>
        <v>0</v>
      </c>
      <c r="O38" s="276">
        <f>'E4-Plan rash. -izdat. po izvor.'!AC145</f>
        <v>0</v>
      </c>
      <c r="P38" s="276">
        <f>'E4-Plan rash. -izdat. po izvor.'!AD145</f>
        <v>10000</v>
      </c>
      <c r="Q38" s="276">
        <f>'E4-Plan rash. -izdat. po izvor.'!AE145</f>
        <v>0</v>
      </c>
      <c r="R38" s="276">
        <f>'E4-Plan rash. -izdat. po izvor.'!AF145</f>
        <v>0</v>
      </c>
      <c r="S38" s="276">
        <f>'E4-Plan rash. -izdat. po izvor.'!AG145</f>
        <v>0</v>
      </c>
      <c r="T38" s="276">
        <f>'E4-Plan rash. -izdat. po izvor.'!AH145</f>
        <v>0</v>
      </c>
      <c r="U38" s="276">
        <f>'E4-Plan rash. -izdat. po izvor.'!AI145</f>
        <v>0</v>
      </c>
      <c r="V38" s="276">
        <f>'E4-Plan rash. -izdat. po izvor.'!AJ145</f>
        <v>0</v>
      </c>
      <c r="W38" s="276">
        <f>'E4-Plan rash. -izdat. po izvor.'!AK145</f>
        <v>0</v>
      </c>
      <c r="X38" s="276">
        <f>'E4-Plan rash. -izdat. po izvor.'!AL145</f>
        <v>10000</v>
      </c>
      <c r="Y38" s="276">
        <f>'E4-Plan rash. -izdat. po izvor.'!AM145</f>
        <v>0</v>
      </c>
      <c r="Z38" s="276">
        <f>'E4-Plan rash. -izdat. po izvor.'!AN145</f>
        <v>0</v>
      </c>
      <c r="AA38" s="276">
        <f>'E4-Plan rash. -izdat. po izvor.'!AO145</f>
        <v>0</v>
      </c>
      <c r="AB38" s="276">
        <f>'E4-Plan rash. -izdat. po izvor.'!AP145</f>
        <v>0</v>
      </c>
    </row>
    <row r="39" spans="1:28">
      <c r="A39" s="215">
        <v>323</v>
      </c>
      <c r="B39" s="204" t="s">
        <v>237</v>
      </c>
      <c r="C39" s="276">
        <f>'E4-Plan rash. -izdat. po izvor.'!Q149</f>
        <v>75600</v>
      </c>
      <c r="D39" s="276">
        <f>'E4-Plan rash. -izdat. po izvor.'!R149</f>
        <v>0</v>
      </c>
      <c r="E39" s="276"/>
      <c r="F39" s="276">
        <f>'E4-Plan rash. -izdat. po izvor.'!T149</f>
        <v>0</v>
      </c>
      <c r="G39" s="276">
        <f>'E4-Plan rash. -izdat. po izvor.'!U149</f>
        <v>0</v>
      </c>
      <c r="H39" s="276">
        <f>'E4-Plan rash. -izdat. po izvor.'!V149</f>
        <v>0</v>
      </c>
      <c r="I39" s="276">
        <f>'E4-Plan rash. -izdat. po izvor.'!W149</f>
        <v>15000</v>
      </c>
      <c r="J39" s="276">
        <f>'E4-Plan rash. -izdat. po izvor.'!X149</f>
        <v>0</v>
      </c>
      <c r="K39" s="276">
        <f>'E4-Plan rash. -izdat. po izvor.'!Y149</f>
        <v>60600</v>
      </c>
      <c r="L39" s="276">
        <f>'E4-Plan rash. -izdat. po izvor.'!Z149</f>
        <v>0</v>
      </c>
      <c r="M39" s="276">
        <f>'E4-Plan rash. -izdat. po izvor.'!AA149</f>
        <v>0</v>
      </c>
      <c r="N39" s="276">
        <f>'E4-Plan rash. -izdat. po izvor.'!AB149</f>
        <v>0</v>
      </c>
      <c r="O39" s="276">
        <f>'E4-Plan rash. -izdat. po izvor.'!AC149</f>
        <v>0</v>
      </c>
      <c r="P39" s="276">
        <f>'E4-Plan rash. -izdat. po izvor.'!AD149</f>
        <v>75600</v>
      </c>
      <c r="Q39" s="276">
        <f>'E4-Plan rash. -izdat. po izvor.'!AE149</f>
        <v>0</v>
      </c>
      <c r="R39" s="276">
        <f>'E4-Plan rash. -izdat. po izvor.'!AF149</f>
        <v>0</v>
      </c>
      <c r="S39" s="276">
        <f>'E4-Plan rash. -izdat. po izvor.'!AG149</f>
        <v>0</v>
      </c>
      <c r="T39" s="276">
        <f>'E4-Plan rash. -izdat. po izvor.'!AH149</f>
        <v>0</v>
      </c>
      <c r="U39" s="276">
        <f>'E4-Plan rash. -izdat. po izvor.'!AI149</f>
        <v>0</v>
      </c>
      <c r="V39" s="276">
        <f>'E4-Plan rash. -izdat. po izvor.'!AJ149</f>
        <v>15000</v>
      </c>
      <c r="W39" s="276">
        <f>'E4-Plan rash. -izdat. po izvor.'!AK149</f>
        <v>0</v>
      </c>
      <c r="X39" s="276">
        <f>'E4-Plan rash. -izdat. po izvor.'!AL149</f>
        <v>60600</v>
      </c>
      <c r="Y39" s="276">
        <f>'E4-Plan rash. -izdat. po izvor.'!AM149</f>
        <v>0</v>
      </c>
      <c r="Z39" s="276">
        <f>'E4-Plan rash. -izdat. po izvor.'!AN149</f>
        <v>0</v>
      </c>
      <c r="AA39" s="276">
        <f>'E4-Plan rash. -izdat. po izvor.'!AO149</f>
        <v>0</v>
      </c>
      <c r="AB39" s="276">
        <f>'E4-Plan rash. -izdat. po izvor.'!AP149</f>
        <v>0</v>
      </c>
    </row>
    <row r="40" spans="1:28">
      <c r="A40" s="275">
        <v>32</v>
      </c>
      <c r="B40" s="388" t="s">
        <v>428</v>
      </c>
      <c r="C40" s="276">
        <f>SUM(D40:O40)</f>
        <v>179500</v>
      </c>
      <c r="D40" s="276">
        <f>SUM(D37:D39)</f>
        <v>0</v>
      </c>
      <c r="E40" s="276"/>
      <c r="F40" s="276">
        <f t="shared" ref="F40:O40" si="50">SUM(F37:F39)</f>
        <v>0</v>
      </c>
      <c r="G40" s="276">
        <f t="shared" si="50"/>
        <v>0</v>
      </c>
      <c r="H40" s="276">
        <f t="shared" si="50"/>
        <v>0</v>
      </c>
      <c r="I40" s="276">
        <f t="shared" si="50"/>
        <v>20000</v>
      </c>
      <c r="J40" s="276">
        <f t="shared" si="50"/>
        <v>0</v>
      </c>
      <c r="K40" s="276">
        <f t="shared" si="50"/>
        <v>159500</v>
      </c>
      <c r="L40" s="276">
        <f t="shared" si="50"/>
        <v>0</v>
      </c>
      <c r="M40" s="276">
        <f t="shared" si="50"/>
        <v>0</v>
      </c>
      <c r="N40" s="276">
        <f t="shared" si="50"/>
        <v>0</v>
      </c>
      <c r="O40" s="276">
        <f t="shared" si="50"/>
        <v>0</v>
      </c>
      <c r="P40" s="276">
        <f>SUM(P37:P39)</f>
        <v>179500</v>
      </c>
      <c r="Q40" s="276">
        <f t="shared" ref="Q40:AB40" si="51">SUM(Q37:Q39)</f>
        <v>0</v>
      </c>
      <c r="R40" s="276">
        <f t="shared" ref="R40" si="52">SUM(R37:R39)</f>
        <v>0</v>
      </c>
      <c r="S40" s="276">
        <f t="shared" si="51"/>
        <v>0</v>
      </c>
      <c r="T40" s="276">
        <f t="shared" si="51"/>
        <v>0</v>
      </c>
      <c r="U40" s="276">
        <f t="shared" si="51"/>
        <v>0</v>
      </c>
      <c r="V40" s="276">
        <f t="shared" si="51"/>
        <v>20000</v>
      </c>
      <c r="W40" s="276">
        <f t="shared" si="51"/>
        <v>0</v>
      </c>
      <c r="X40" s="276">
        <f t="shared" si="51"/>
        <v>159500</v>
      </c>
      <c r="Y40" s="276">
        <f t="shared" si="51"/>
        <v>0</v>
      </c>
      <c r="Z40" s="276">
        <f t="shared" si="51"/>
        <v>0</v>
      </c>
      <c r="AA40" s="276">
        <f t="shared" si="51"/>
        <v>0</v>
      </c>
      <c r="AB40" s="276">
        <f t="shared" si="51"/>
        <v>0</v>
      </c>
    </row>
    <row r="41" spans="1:28" ht="25.5">
      <c r="A41" s="272" t="s">
        <v>21</v>
      </c>
      <c r="B41" s="273" t="s">
        <v>63</v>
      </c>
      <c r="C41" s="274">
        <f t="shared" ref="C41:I41" si="53">SUM(C42:C44)</f>
        <v>0</v>
      </c>
      <c r="D41" s="274">
        <f t="shared" si="53"/>
        <v>0</v>
      </c>
      <c r="E41" s="274"/>
      <c r="F41" s="274">
        <f t="shared" si="53"/>
        <v>0</v>
      </c>
      <c r="G41" s="274">
        <f t="shared" si="53"/>
        <v>0</v>
      </c>
      <c r="H41" s="274">
        <f t="shared" si="53"/>
        <v>0</v>
      </c>
      <c r="I41" s="274">
        <f t="shared" si="53"/>
        <v>0</v>
      </c>
      <c r="J41" s="274">
        <f t="shared" ref="J41:AB41" si="54">SUM(J42:J44)</f>
        <v>0</v>
      </c>
      <c r="K41" s="274">
        <f t="shared" si="54"/>
        <v>0</v>
      </c>
      <c r="L41" s="274">
        <f t="shared" si="54"/>
        <v>0</v>
      </c>
      <c r="M41" s="274">
        <f t="shared" si="54"/>
        <v>0</v>
      </c>
      <c r="N41" s="274">
        <f t="shared" ref="N41" si="55">SUM(N42:N44)</f>
        <v>0</v>
      </c>
      <c r="O41" s="274">
        <f t="shared" si="54"/>
        <v>0</v>
      </c>
      <c r="P41" s="274">
        <f t="shared" si="54"/>
        <v>0</v>
      </c>
      <c r="Q41" s="274">
        <f t="shared" si="54"/>
        <v>0</v>
      </c>
      <c r="R41" s="274"/>
      <c r="S41" s="274">
        <f t="shared" si="54"/>
        <v>0</v>
      </c>
      <c r="T41" s="274">
        <f t="shared" si="54"/>
        <v>0</v>
      </c>
      <c r="U41" s="274">
        <f t="shared" si="54"/>
        <v>0</v>
      </c>
      <c r="V41" s="274">
        <f t="shared" si="54"/>
        <v>0</v>
      </c>
      <c r="W41" s="274">
        <f t="shared" si="54"/>
        <v>0</v>
      </c>
      <c r="X41" s="274">
        <f t="shared" si="54"/>
        <v>0</v>
      </c>
      <c r="Y41" s="274">
        <f t="shared" si="54"/>
        <v>0</v>
      </c>
      <c r="Z41" s="274">
        <f t="shared" si="54"/>
        <v>0</v>
      </c>
      <c r="AA41" s="274">
        <f t="shared" ref="AA41" si="56">SUM(AA42:AA44)</f>
        <v>0</v>
      </c>
      <c r="AB41" s="274">
        <f t="shared" si="54"/>
        <v>0</v>
      </c>
    </row>
    <row r="42" spans="1:28">
      <c r="A42" s="275">
        <v>311</v>
      </c>
      <c r="B42" s="267" t="s">
        <v>209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</row>
    <row r="43" spans="1:28">
      <c r="A43" s="275">
        <v>312</v>
      </c>
      <c r="B43" s="267" t="s">
        <v>24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s="249" customFormat="1">
      <c r="A44" s="275">
        <v>313</v>
      </c>
      <c r="B44" s="267" t="s">
        <v>216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s="255" customFormat="1" ht="38.25">
      <c r="A45" s="269" t="s">
        <v>19</v>
      </c>
      <c r="B45" s="270" t="s">
        <v>64</v>
      </c>
      <c r="C45" s="405">
        <f>'E4-Plan rash. -izdat. po izvor.'!Q150</f>
        <v>2118192</v>
      </c>
      <c r="D45" s="405">
        <f>'E4-Plan rash. -izdat. po izvor.'!R150</f>
        <v>241000</v>
      </c>
      <c r="E45" s="405"/>
      <c r="F45" s="405">
        <f>'E4-Plan rash. -izdat. po izvor.'!T150</f>
        <v>0</v>
      </c>
      <c r="G45" s="405">
        <f>'E4-Plan rash. -izdat. po izvor.'!U150</f>
        <v>300000</v>
      </c>
      <c r="H45" s="405">
        <f>'E4-Plan rash. -izdat. po izvor.'!V150</f>
        <v>0</v>
      </c>
      <c r="I45" s="405">
        <f>'E4-Plan rash. -izdat. po izvor.'!W150</f>
        <v>436790</v>
      </c>
      <c r="J45" s="405">
        <f>'E4-Plan rash. -izdat. po izvor.'!X150</f>
        <v>491402</v>
      </c>
      <c r="K45" s="405">
        <f>'E4-Plan rash. -izdat. po izvor.'!Y150</f>
        <v>649000</v>
      </c>
      <c r="L45" s="405">
        <f>'E4-Plan rash. -izdat. po izvor.'!Z150</f>
        <v>0</v>
      </c>
      <c r="M45" s="405">
        <f>'E4-Plan rash. -izdat. po izvor.'!AA150</f>
        <v>0</v>
      </c>
      <c r="N45" s="405">
        <f>'E4-Plan rash. -izdat. po izvor.'!AB150</f>
        <v>0</v>
      </c>
      <c r="O45" s="405">
        <f>'E4-Plan rash. -izdat. po izvor.'!AC150</f>
        <v>0</v>
      </c>
      <c r="P45" s="405">
        <f>'E4-Plan rash. -izdat. po izvor.'!AD150</f>
        <v>2118192</v>
      </c>
      <c r="Q45" s="405">
        <f>'E4-Plan rash. -izdat. po izvor.'!AE150</f>
        <v>241000</v>
      </c>
      <c r="R45" s="405">
        <f>'E4-Plan rash. -izdat. po izvor.'!AF150</f>
        <v>0</v>
      </c>
      <c r="S45" s="405">
        <f>'E4-Plan rash. -izdat. po izvor.'!AG150</f>
        <v>0</v>
      </c>
      <c r="T45" s="405">
        <f>'E4-Plan rash. -izdat. po izvor.'!AH150</f>
        <v>300000</v>
      </c>
      <c r="U45" s="405">
        <f>'E4-Plan rash. -izdat. po izvor.'!AI150</f>
        <v>0</v>
      </c>
      <c r="V45" s="405">
        <f>'E4-Plan rash. -izdat. po izvor.'!AJ150</f>
        <v>436790</v>
      </c>
      <c r="W45" s="405">
        <f>'E4-Plan rash. -izdat. po izvor.'!AK150</f>
        <v>491402</v>
      </c>
      <c r="X45" s="405">
        <f>'E4-Plan rash. -izdat. po izvor.'!AL150</f>
        <v>649000</v>
      </c>
      <c r="Y45" s="405">
        <f>'E4-Plan rash. -izdat. po izvor.'!AM150</f>
        <v>0</v>
      </c>
      <c r="Z45" s="405">
        <f>'E4-Plan rash. -izdat. po izvor.'!AN150</f>
        <v>0</v>
      </c>
      <c r="AA45" s="405">
        <f>'E4-Plan rash. -izdat. po izvor.'!AO150</f>
        <v>0</v>
      </c>
      <c r="AB45" s="405">
        <f>'E4-Plan rash. -izdat. po izvor.'!AP150</f>
        <v>0</v>
      </c>
    </row>
    <row r="46" spans="1:28">
      <c r="A46" s="272" t="s">
        <v>21</v>
      </c>
      <c r="B46" s="273" t="s">
        <v>68</v>
      </c>
      <c r="C46" s="406">
        <f>'E4-Plan rash. -izdat. po izvor.'!Q157</f>
        <v>2118192</v>
      </c>
      <c r="D46" s="406">
        <f>'E4-Plan rash. -izdat. po izvor.'!R157</f>
        <v>241000</v>
      </c>
      <c r="E46" s="406"/>
      <c r="F46" s="406">
        <f>'E4-Plan rash. -izdat. po izvor.'!T157</f>
        <v>0</v>
      </c>
      <c r="G46" s="406">
        <f>'E4-Plan rash. -izdat. po izvor.'!U157</f>
        <v>300000</v>
      </c>
      <c r="H46" s="406">
        <f>'E4-Plan rash. -izdat. po izvor.'!V157</f>
        <v>0</v>
      </c>
      <c r="I46" s="406">
        <f>'E4-Plan rash. -izdat. po izvor.'!W157</f>
        <v>436790</v>
      </c>
      <c r="J46" s="406">
        <f>'E4-Plan rash. -izdat. po izvor.'!X157</f>
        <v>491402</v>
      </c>
      <c r="K46" s="406">
        <f>'E4-Plan rash. -izdat. po izvor.'!Y157</f>
        <v>649000</v>
      </c>
      <c r="L46" s="406">
        <f>'E4-Plan rash. -izdat. po izvor.'!Z157</f>
        <v>0</v>
      </c>
      <c r="M46" s="406">
        <f>'E4-Plan rash. -izdat. po izvor.'!AA157</f>
        <v>0</v>
      </c>
      <c r="N46" s="406">
        <f>'E4-Plan rash. -izdat. po izvor.'!AB157</f>
        <v>0</v>
      </c>
      <c r="O46" s="406">
        <f>'E4-Plan rash. -izdat. po izvor.'!AC157</f>
        <v>0</v>
      </c>
      <c r="P46" s="406">
        <f>'E4-Plan rash. -izdat. po izvor.'!AD157</f>
        <v>2118192</v>
      </c>
      <c r="Q46" s="406">
        <f>'E4-Plan rash. -izdat. po izvor.'!AE157</f>
        <v>241000</v>
      </c>
      <c r="R46" s="406">
        <f>'E4-Plan rash. -izdat. po izvor.'!AF157</f>
        <v>0</v>
      </c>
      <c r="S46" s="406">
        <f>'E4-Plan rash. -izdat. po izvor.'!AG157</f>
        <v>0</v>
      </c>
      <c r="T46" s="406">
        <f>'E4-Plan rash. -izdat. po izvor.'!AH157</f>
        <v>300000</v>
      </c>
      <c r="U46" s="406">
        <f>'E4-Plan rash. -izdat. po izvor.'!AI157</f>
        <v>0</v>
      </c>
      <c r="V46" s="406">
        <f>'E4-Plan rash. -izdat. po izvor.'!AJ157</f>
        <v>436790</v>
      </c>
      <c r="W46" s="406">
        <f>'E4-Plan rash. -izdat. po izvor.'!AK157</f>
        <v>491402</v>
      </c>
      <c r="X46" s="406">
        <f>'E4-Plan rash. -izdat. po izvor.'!AL157</f>
        <v>649000</v>
      </c>
      <c r="Y46" s="406">
        <f>'E4-Plan rash. -izdat. po izvor.'!AM157</f>
        <v>0</v>
      </c>
      <c r="Z46" s="406">
        <f>'E4-Plan rash. -izdat. po izvor.'!AN157</f>
        <v>0</v>
      </c>
      <c r="AA46" s="406">
        <f>'E4-Plan rash. -izdat. po izvor.'!AO157</f>
        <v>0</v>
      </c>
      <c r="AB46" s="406">
        <f>'E4-Plan rash. -izdat. po izvor.'!AP157</f>
        <v>0</v>
      </c>
    </row>
    <row r="47" spans="1:28" s="249" customFormat="1">
      <c r="A47" s="275">
        <v>311</v>
      </c>
      <c r="B47" s="267" t="s">
        <v>209</v>
      </c>
      <c r="C47" s="276">
        <f>'E4-Plan rash. -izdat. po izvor.'!Q160</f>
        <v>1405508</v>
      </c>
      <c r="D47" s="276">
        <f>'E4-Plan rash. -izdat. po izvor.'!R160</f>
        <v>84778</v>
      </c>
      <c r="E47" s="276"/>
      <c r="F47" s="276">
        <f>'E4-Plan rash. -izdat. po izvor.'!T160</f>
        <v>0</v>
      </c>
      <c r="G47" s="276">
        <f>'E4-Plan rash. -izdat. po izvor.'!U160</f>
        <v>300000</v>
      </c>
      <c r="H47" s="276">
        <f>'E4-Plan rash. -izdat. po izvor.'!V160</f>
        <v>0</v>
      </c>
      <c r="I47" s="276">
        <f>'E4-Plan rash. -izdat. po izvor.'!W160</f>
        <v>153210</v>
      </c>
      <c r="J47" s="276">
        <f>'E4-Plan rash. -izdat. po izvor.'!X160</f>
        <v>404859</v>
      </c>
      <c r="K47" s="276">
        <f>'E4-Plan rash. -izdat. po izvor.'!Y160</f>
        <v>462661</v>
      </c>
      <c r="L47" s="276">
        <f>'E4-Plan rash. -izdat. po izvor.'!Z160</f>
        <v>0</v>
      </c>
      <c r="M47" s="276">
        <f>'E4-Plan rash. -izdat. po izvor.'!AA160</f>
        <v>0</v>
      </c>
      <c r="N47" s="276">
        <f>'E4-Plan rash. -izdat. po izvor.'!AB160</f>
        <v>0</v>
      </c>
      <c r="O47" s="276">
        <f>'E4-Plan rash. -izdat. po izvor.'!AC160</f>
        <v>0</v>
      </c>
      <c r="P47" s="276">
        <f>'E4-Plan rash. -izdat. po izvor.'!AD160</f>
        <v>1405508</v>
      </c>
      <c r="Q47" s="276">
        <f>'E4-Plan rash. -izdat. po izvor.'!AE160</f>
        <v>84778</v>
      </c>
      <c r="R47" s="276">
        <f>'E4-Plan rash. -izdat. po izvor.'!AF160</f>
        <v>0</v>
      </c>
      <c r="S47" s="276">
        <f>'E4-Plan rash. -izdat. po izvor.'!AG160</f>
        <v>0</v>
      </c>
      <c r="T47" s="276">
        <f>'E4-Plan rash. -izdat. po izvor.'!AH160</f>
        <v>300000</v>
      </c>
      <c r="U47" s="276">
        <f>'E4-Plan rash. -izdat. po izvor.'!AI160</f>
        <v>0</v>
      </c>
      <c r="V47" s="276">
        <f>'E4-Plan rash. -izdat. po izvor.'!AJ160</f>
        <v>153210</v>
      </c>
      <c r="W47" s="276">
        <f>'E4-Plan rash. -izdat. po izvor.'!AK160</f>
        <v>404859</v>
      </c>
      <c r="X47" s="276">
        <f>'E4-Plan rash. -izdat. po izvor.'!AL160</f>
        <v>462661</v>
      </c>
      <c r="Y47" s="276">
        <f>'E4-Plan rash. -izdat. po izvor.'!AM160</f>
        <v>0</v>
      </c>
      <c r="Z47" s="276">
        <f>'E4-Plan rash. -izdat. po izvor.'!AN160</f>
        <v>0</v>
      </c>
      <c r="AA47" s="276">
        <f>'E4-Plan rash. -izdat. po izvor.'!AO160</f>
        <v>0</v>
      </c>
      <c r="AB47" s="276">
        <f>'E4-Plan rash. -izdat. po izvor.'!AP160</f>
        <v>0</v>
      </c>
    </row>
    <row r="48" spans="1:28" s="249" customFormat="1">
      <c r="A48" s="275">
        <v>312</v>
      </c>
      <c r="B48" s="267" t="s">
        <v>24</v>
      </c>
      <c r="C48" s="276">
        <f>'E4-Plan rash. -izdat. po izvor.'!Q162</f>
        <v>5000</v>
      </c>
      <c r="D48" s="276">
        <f>'E4-Plan rash. -izdat. po izvor.'!R162</f>
        <v>0</v>
      </c>
      <c r="E48" s="276"/>
      <c r="F48" s="276">
        <f>'E4-Plan rash. -izdat. po izvor.'!T162</f>
        <v>0</v>
      </c>
      <c r="G48" s="276">
        <f>'E4-Plan rash. -izdat. po izvor.'!U162</f>
        <v>0</v>
      </c>
      <c r="H48" s="276">
        <f>'E4-Plan rash. -izdat. po izvor.'!V162</f>
        <v>0</v>
      </c>
      <c r="I48" s="276">
        <f>'E4-Plan rash. -izdat. po izvor.'!W162</f>
        <v>5000</v>
      </c>
      <c r="J48" s="276">
        <f>'E4-Plan rash. -izdat. po izvor.'!X162</f>
        <v>0</v>
      </c>
      <c r="K48" s="276">
        <f>'E4-Plan rash. -izdat. po izvor.'!Y162</f>
        <v>0</v>
      </c>
      <c r="L48" s="276">
        <f>'E4-Plan rash. -izdat. po izvor.'!Z162</f>
        <v>0</v>
      </c>
      <c r="M48" s="276">
        <f>'E4-Plan rash. -izdat. po izvor.'!AA162</f>
        <v>0</v>
      </c>
      <c r="N48" s="276">
        <f>'E4-Plan rash. -izdat. po izvor.'!AB162</f>
        <v>0</v>
      </c>
      <c r="O48" s="276">
        <f>'E4-Plan rash. -izdat. po izvor.'!AC162</f>
        <v>0</v>
      </c>
      <c r="P48" s="276">
        <f>'E4-Plan rash. -izdat. po izvor.'!AD162</f>
        <v>5000</v>
      </c>
      <c r="Q48" s="276">
        <f>'E4-Plan rash. -izdat. po izvor.'!AE162</f>
        <v>0</v>
      </c>
      <c r="R48" s="276">
        <f>'E4-Plan rash. -izdat. po izvor.'!AF162</f>
        <v>0</v>
      </c>
      <c r="S48" s="276">
        <f>'E4-Plan rash. -izdat. po izvor.'!AG162</f>
        <v>0</v>
      </c>
      <c r="T48" s="276">
        <f>'E4-Plan rash. -izdat. po izvor.'!AH162</f>
        <v>0</v>
      </c>
      <c r="U48" s="276">
        <f>'E4-Plan rash. -izdat. po izvor.'!AI162</f>
        <v>0</v>
      </c>
      <c r="V48" s="276">
        <f>'E4-Plan rash. -izdat. po izvor.'!AJ162</f>
        <v>5000</v>
      </c>
      <c r="W48" s="276">
        <f>'E4-Plan rash. -izdat. po izvor.'!AK162</f>
        <v>0</v>
      </c>
      <c r="X48" s="276">
        <f>'E4-Plan rash. -izdat. po izvor.'!AL162</f>
        <v>0</v>
      </c>
      <c r="Y48" s="276">
        <f>'E4-Plan rash. -izdat. po izvor.'!AM162</f>
        <v>0</v>
      </c>
      <c r="Z48" s="276">
        <f>'E4-Plan rash. -izdat. po izvor.'!AN162</f>
        <v>0</v>
      </c>
      <c r="AA48" s="276">
        <f>'E4-Plan rash. -izdat. po izvor.'!AO162</f>
        <v>0</v>
      </c>
      <c r="AB48" s="276">
        <f>'E4-Plan rash. -izdat. po izvor.'!AP162</f>
        <v>0</v>
      </c>
    </row>
    <row r="49" spans="1:28" s="249" customFormat="1">
      <c r="A49" s="275">
        <v>313</v>
      </c>
      <c r="B49" s="267" t="s">
        <v>216</v>
      </c>
      <c r="C49" s="276">
        <f>'E4-Plan rash. -izdat. po izvor.'!Q165</f>
        <v>251684</v>
      </c>
      <c r="D49" s="276">
        <f>'E4-Plan rash. -izdat. po izvor.'!R165</f>
        <v>50222</v>
      </c>
      <c r="E49" s="276"/>
      <c r="F49" s="276">
        <f>'E4-Plan rash. -izdat. po izvor.'!T165</f>
        <v>0</v>
      </c>
      <c r="G49" s="276">
        <f>'E4-Plan rash. -izdat. po izvor.'!U165</f>
        <v>0</v>
      </c>
      <c r="H49" s="276">
        <f>'E4-Plan rash. -izdat. po izvor.'!V165</f>
        <v>0</v>
      </c>
      <c r="I49" s="276">
        <f>'E4-Plan rash. -izdat. po izvor.'!W165</f>
        <v>58580</v>
      </c>
      <c r="J49" s="276">
        <f>'E4-Plan rash. -izdat. po izvor.'!X165</f>
        <v>66543</v>
      </c>
      <c r="K49" s="276">
        <f>'E4-Plan rash. -izdat. po izvor.'!Y165</f>
        <v>76339</v>
      </c>
      <c r="L49" s="276">
        <f>'E4-Plan rash. -izdat. po izvor.'!Z165</f>
        <v>0</v>
      </c>
      <c r="M49" s="276">
        <f>'E4-Plan rash. -izdat. po izvor.'!AA165</f>
        <v>0</v>
      </c>
      <c r="N49" s="276">
        <f>'E4-Plan rash. -izdat. po izvor.'!AB165</f>
        <v>0</v>
      </c>
      <c r="O49" s="276">
        <f>'E4-Plan rash. -izdat. po izvor.'!AC165</f>
        <v>0</v>
      </c>
      <c r="P49" s="276">
        <f>'E4-Plan rash. -izdat. po izvor.'!AD165</f>
        <v>251684</v>
      </c>
      <c r="Q49" s="276">
        <f>'E4-Plan rash. -izdat. po izvor.'!AE165</f>
        <v>50222</v>
      </c>
      <c r="R49" s="276">
        <f>'E4-Plan rash. -izdat. po izvor.'!AF165</f>
        <v>0</v>
      </c>
      <c r="S49" s="276">
        <f>'E4-Plan rash. -izdat. po izvor.'!AG165</f>
        <v>0</v>
      </c>
      <c r="T49" s="276">
        <f>'E4-Plan rash. -izdat. po izvor.'!AH165</f>
        <v>0</v>
      </c>
      <c r="U49" s="276">
        <f>'E4-Plan rash. -izdat. po izvor.'!AI165</f>
        <v>0</v>
      </c>
      <c r="V49" s="276">
        <f>'E4-Plan rash. -izdat. po izvor.'!AJ165</f>
        <v>58580</v>
      </c>
      <c r="W49" s="276">
        <f>'E4-Plan rash. -izdat. po izvor.'!AK165</f>
        <v>66543</v>
      </c>
      <c r="X49" s="276">
        <f>'E4-Plan rash. -izdat. po izvor.'!AL165</f>
        <v>76339</v>
      </c>
      <c r="Y49" s="276">
        <f>'E4-Plan rash. -izdat. po izvor.'!AM165</f>
        <v>0</v>
      </c>
      <c r="Z49" s="276">
        <f>'E4-Plan rash. -izdat. po izvor.'!AN165</f>
        <v>0</v>
      </c>
      <c r="AA49" s="276">
        <f>'E4-Plan rash. -izdat. po izvor.'!AO165</f>
        <v>0</v>
      </c>
      <c r="AB49" s="276">
        <f>'E4-Plan rash. -izdat. po izvor.'!AP165</f>
        <v>0</v>
      </c>
    </row>
    <row r="50" spans="1:28" s="249" customFormat="1">
      <c r="A50" s="275">
        <v>31</v>
      </c>
      <c r="B50" s="403" t="s">
        <v>207</v>
      </c>
      <c r="C50" s="276">
        <f>SUM(D50:O50)</f>
        <v>1662192</v>
      </c>
      <c r="D50" s="276">
        <f>SUM(D47:D49)</f>
        <v>135000</v>
      </c>
      <c r="E50" s="276"/>
      <c r="F50" s="276">
        <f t="shared" ref="F50:O50" si="57">SUM(F47:F49)</f>
        <v>0</v>
      </c>
      <c r="G50" s="276">
        <f t="shared" si="57"/>
        <v>300000</v>
      </c>
      <c r="H50" s="276">
        <f t="shared" si="57"/>
        <v>0</v>
      </c>
      <c r="I50" s="276">
        <f t="shared" si="57"/>
        <v>216790</v>
      </c>
      <c r="J50" s="276">
        <f t="shared" si="57"/>
        <v>471402</v>
      </c>
      <c r="K50" s="276">
        <f t="shared" si="57"/>
        <v>539000</v>
      </c>
      <c r="L50" s="276">
        <f t="shared" si="57"/>
        <v>0</v>
      </c>
      <c r="M50" s="276">
        <f t="shared" si="57"/>
        <v>0</v>
      </c>
      <c r="N50" s="276">
        <f t="shared" si="57"/>
        <v>0</v>
      </c>
      <c r="O50" s="276">
        <f t="shared" si="57"/>
        <v>0</v>
      </c>
      <c r="P50" s="276">
        <f>SUM(Q50:AB50)</f>
        <v>1662192</v>
      </c>
      <c r="Q50" s="276">
        <f>SUM(Q47:Q49)</f>
        <v>135000</v>
      </c>
      <c r="R50" s="276">
        <f>SUM(R47:R49)</f>
        <v>0</v>
      </c>
      <c r="S50" s="276">
        <f t="shared" ref="S50" si="58">SUM(S47:S49)</f>
        <v>0</v>
      </c>
      <c r="T50" s="276">
        <f t="shared" ref="T50" si="59">SUM(T47:T49)</f>
        <v>300000</v>
      </c>
      <c r="U50" s="276">
        <f t="shared" ref="U50" si="60">SUM(U47:U49)</f>
        <v>0</v>
      </c>
      <c r="V50" s="276">
        <f t="shared" ref="V50" si="61">SUM(V47:V49)</f>
        <v>216790</v>
      </c>
      <c r="W50" s="276">
        <f t="shared" ref="W50" si="62">SUM(W47:W49)</f>
        <v>471402</v>
      </c>
      <c r="X50" s="276">
        <f t="shared" ref="X50" si="63">SUM(X47:X49)</f>
        <v>539000</v>
      </c>
      <c r="Y50" s="276">
        <f t="shared" ref="Y50" si="64">SUM(Y47:Y49)</f>
        <v>0</v>
      </c>
      <c r="Z50" s="276">
        <f t="shared" ref="Z50" si="65">SUM(Z47:Z49)</f>
        <v>0</v>
      </c>
      <c r="AA50" s="276">
        <f t="shared" ref="AA50" si="66">SUM(AA47:AA49)</f>
        <v>0</v>
      </c>
      <c r="AB50" s="276">
        <f t="shared" ref="AB50" si="67">SUM(AB47:AB49)</f>
        <v>0</v>
      </c>
    </row>
    <row r="51" spans="1:28" s="249" customFormat="1">
      <c r="A51" s="275">
        <v>321</v>
      </c>
      <c r="B51" s="267" t="s">
        <v>222</v>
      </c>
      <c r="C51" s="276">
        <f>'E4-Plan rash. -izdat. po izvor.'!Q167</f>
        <v>13000</v>
      </c>
      <c r="D51" s="276">
        <f>'E4-Plan rash. -izdat. po izvor.'!R167</f>
        <v>5000</v>
      </c>
      <c r="E51" s="276"/>
      <c r="F51" s="276">
        <f>'E4-Plan rash. -izdat. po izvor.'!T167</f>
        <v>0</v>
      </c>
      <c r="G51" s="276">
        <f>'E4-Plan rash. -izdat. po izvor.'!U167</f>
        <v>0</v>
      </c>
      <c r="H51" s="276">
        <f>'E4-Plan rash. -izdat. po izvor.'!V167</f>
        <v>0</v>
      </c>
      <c r="I51" s="276">
        <f>'E4-Plan rash. -izdat. po izvor.'!W167</f>
        <v>8000</v>
      </c>
      <c r="J51" s="276">
        <f>'E4-Plan rash. -izdat. po izvor.'!X167</f>
        <v>0</v>
      </c>
      <c r="K51" s="276">
        <f>'E4-Plan rash. -izdat. po izvor.'!Y167</f>
        <v>0</v>
      </c>
      <c r="L51" s="276">
        <f>'E4-Plan rash. -izdat. po izvor.'!Z167</f>
        <v>0</v>
      </c>
      <c r="M51" s="276">
        <f>'E4-Plan rash. -izdat. po izvor.'!AA167</f>
        <v>0</v>
      </c>
      <c r="N51" s="276">
        <f>'E4-Plan rash. -izdat. po izvor.'!AB167</f>
        <v>0</v>
      </c>
      <c r="O51" s="276">
        <f>'E4-Plan rash. -izdat. po izvor.'!AC167</f>
        <v>0</v>
      </c>
      <c r="P51" s="276">
        <f>'E4-Plan rash. -izdat. po izvor.'!AD167</f>
        <v>13000</v>
      </c>
      <c r="Q51" s="276">
        <f>'E4-Plan rash. -izdat. po izvor.'!AE167</f>
        <v>5000</v>
      </c>
      <c r="R51" s="276">
        <f>'E4-Plan rash. -izdat. po izvor.'!AF167</f>
        <v>0</v>
      </c>
      <c r="S51" s="276">
        <f>'E4-Plan rash. -izdat. po izvor.'!AG167</f>
        <v>0</v>
      </c>
      <c r="T51" s="276">
        <f>'E4-Plan rash. -izdat. po izvor.'!AH167</f>
        <v>0</v>
      </c>
      <c r="U51" s="276">
        <f>'E4-Plan rash. -izdat. po izvor.'!AI167</f>
        <v>0</v>
      </c>
      <c r="V51" s="276">
        <f>'E4-Plan rash. -izdat. po izvor.'!AJ167</f>
        <v>8000</v>
      </c>
      <c r="W51" s="276">
        <f>'E4-Plan rash. -izdat. po izvor.'!AK167</f>
        <v>0</v>
      </c>
      <c r="X51" s="276">
        <f>'E4-Plan rash. -izdat. po izvor.'!AL167</f>
        <v>0</v>
      </c>
      <c r="Y51" s="276">
        <f>'E4-Plan rash. -izdat. po izvor.'!AM167</f>
        <v>0</v>
      </c>
      <c r="Z51" s="276">
        <f>'E4-Plan rash. -izdat. po izvor.'!AN167</f>
        <v>0</v>
      </c>
      <c r="AA51" s="276">
        <f>'E4-Plan rash. -izdat. po izvor.'!AO167</f>
        <v>0</v>
      </c>
      <c r="AB51" s="276">
        <f>'E4-Plan rash. -izdat. po izvor.'!AP167</f>
        <v>0</v>
      </c>
    </row>
    <row r="52" spans="1:28" s="249" customFormat="1">
      <c r="A52" s="275">
        <v>322</v>
      </c>
      <c r="B52" s="267" t="s">
        <v>229</v>
      </c>
      <c r="C52" s="276">
        <f>'E4-Plan rash. -izdat. po izvor.'!Q171</f>
        <v>379000</v>
      </c>
      <c r="D52" s="276">
        <f>'E4-Plan rash. -izdat. po izvor.'!R171</f>
        <v>101000</v>
      </c>
      <c r="E52" s="276"/>
      <c r="F52" s="276">
        <f>'E4-Plan rash. -izdat. po izvor.'!T171</f>
        <v>0</v>
      </c>
      <c r="G52" s="276">
        <f>'E4-Plan rash. -izdat. po izvor.'!U171</f>
        <v>0</v>
      </c>
      <c r="H52" s="276">
        <f>'E4-Plan rash. -izdat. po izvor.'!V171</f>
        <v>0</v>
      </c>
      <c r="I52" s="276">
        <f>'E4-Plan rash. -izdat. po izvor.'!W171</f>
        <v>148000</v>
      </c>
      <c r="J52" s="276">
        <f>'E4-Plan rash. -izdat. po izvor.'!X171</f>
        <v>20000</v>
      </c>
      <c r="K52" s="276">
        <f>'E4-Plan rash. -izdat. po izvor.'!Y171</f>
        <v>110000</v>
      </c>
      <c r="L52" s="276">
        <f>'E4-Plan rash. -izdat. po izvor.'!Z171</f>
        <v>0</v>
      </c>
      <c r="M52" s="276">
        <f>'E4-Plan rash. -izdat. po izvor.'!AA171</f>
        <v>0</v>
      </c>
      <c r="N52" s="276">
        <f>'E4-Plan rash. -izdat. po izvor.'!AB171</f>
        <v>0</v>
      </c>
      <c r="O52" s="276">
        <f>'E4-Plan rash. -izdat. po izvor.'!AC171</f>
        <v>0</v>
      </c>
      <c r="P52" s="276">
        <f>'E4-Plan rash. -izdat. po izvor.'!AD171</f>
        <v>379000</v>
      </c>
      <c r="Q52" s="276">
        <f>'E4-Plan rash. -izdat. po izvor.'!AE171</f>
        <v>101000</v>
      </c>
      <c r="R52" s="276">
        <f>'E4-Plan rash. -izdat. po izvor.'!AF171</f>
        <v>0</v>
      </c>
      <c r="S52" s="276">
        <f>'E4-Plan rash. -izdat. po izvor.'!AG171</f>
        <v>0</v>
      </c>
      <c r="T52" s="276">
        <f>'E4-Plan rash. -izdat. po izvor.'!AH171</f>
        <v>0</v>
      </c>
      <c r="U52" s="276">
        <f>'E4-Plan rash. -izdat. po izvor.'!AI171</f>
        <v>0</v>
      </c>
      <c r="V52" s="276">
        <f>'E4-Plan rash. -izdat. po izvor.'!AJ171</f>
        <v>148000</v>
      </c>
      <c r="W52" s="276">
        <f>'E4-Plan rash. -izdat. po izvor.'!AK171</f>
        <v>20000</v>
      </c>
      <c r="X52" s="276">
        <f>'E4-Plan rash. -izdat. po izvor.'!AL171</f>
        <v>110000</v>
      </c>
      <c r="Y52" s="276">
        <f>'E4-Plan rash. -izdat. po izvor.'!AM171</f>
        <v>0</v>
      </c>
      <c r="Z52" s="276">
        <f>'E4-Plan rash. -izdat. po izvor.'!AN171</f>
        <v>0</v>
      </c>
      <c r="AA52" s="276">
        <f>'E4-Plan rash. -izdat. po izvor.'!AO171</f>
        <v>0</v>
      </c>
      <c r="AB52" s="276">
        <f>'E4-Plan rash. -izdat. po izvor.'!AP171</f>
        <v>0</v>
      </c>
    </row>
    <row r="53" spans="1:28" s="249" customFormat="1">
      <c r="A53" s="275">
        <v>323</v>
      </c>
      <c r="B53" s="267" t="s">
        <v>237</v>
      </c>
      <c r="C53" s="276">
        <f>'E4-Plan rash. -izdat. po izvor.'!Q173</f>
        <v>64000</v>
      </c>
      <c r="D53" s="276">
        <f>'E4-Plan rash. -izdat. po izvor.'!R173</f>
        <v>0</v>
      </c>
      <c r="E53" s="276"/>
      <c r="F53" s="276">
        <f>'E4-Plan rash. -izdat. po izvor.'!T173</f>
        <v>0</v>
      </c>
      <c r="G53" s="276">
        <f>'E4-Plan rash. -izdat. po izvor.'!U173</f>
        <v>0</v>
      </c>
      <c r="H53" s="276">
        <f>'E4-Plan rash. -izdat. po izvor.'!V173</f>
        <v>0</v>
      </c>
      <c r="I53" s="276">
        <f>'E4-Plan rash. -izdat. po izvor.'!W173</f>
        <v>64000</v>
      </c>
      <c r="J53" s="276">
        <f>'E4-Plan rash. -izdat. po izvor.'!X173</f>
        <v>0</v>
      </c>
      <c r="K53" s="276">
        <f>'E4-Plan rash. -izdat. po izvor.'!Y173</f>
        <v>0</v>
      </c>
      <c r="L53" s="276">
        <f>'E4-Plan rash. -izdat. po izvor.'!Z173</f>
        <v>0</v>
      </c>
      <c r="M53" s="276">
        <f>'E4-Plan rash. -izdat. po izvor.'!AA173</f>
        <v>0</v>
      </c>
      <c r="N53" s="276">
        <f>'E4-Plan rash. -izdat. po izvor.'!AB173</f>
        <v>0</v>
      </c>
      <c r="O53" s="276">
        <f>'E4-Plan rash. -izdat. po izvor.'!AC173</f>
        <v>0</v>
      </c>
      <c r="P53" s="276">
        <f>'E4-Plan rash. -izdat. po izvor.'!AD173</f>
        <v>64000</v>
      </c>
      <c r="Q53" s="276">
        <f>'E4-Plan rash. -izdat. po izvor.'!AE173</f>
        <v>0</v>
      </c>
      <c r="R53" s="276">
        <f>'E4-Plan rash. -izdat. po izvor.'!AF173</f>
        <v>0</v>
      </c>
      <c r="S53" s="276">
        <f>'E4-Plan rash. -izdat. po izvor.'!AG173</f>
        <v>0</v>
      </c>
      <c r="T53" s="276">
        <f>'E4-Plan rash. -izdat. po izvor.'!AH173</f>
        <v>0</v>
      </c>
      <c r="U53" s="276">
        <f>'E4-Plan rash. -izdat. po izvor.'!AI173</f>
        <v>0</v>
      </c>
      <c r="V53" s="276">
        <f>'E4-Plan rash. -izdat. po izvor.'!AJ173</f>
        <v>64000</v>
      </c>
      <c r="W53" s="276">
        <f>'E4-Plan rash. -izdat. po izvor.'!AK173</f>
        <v>0</v>
      </c>
      <c r="X53" s="276">
        <f>'E4-Plan rash. -izdat. po izvor.'!AL173</f>
        <v>0</v>
      </c>
      <c r="Y53" s="276">
        <f>'E4-Plan rash. -izdat. po izvor.'!AM173</f>
        <v>0</v>
      </c>
      <c r="Z53" s="276">
        <f>'E4-Plan rash. -izdat. po izvor.'!AN173</f>
        <v>0</v>
      </c>
      <c r="AA53" s="276">
        <f>'E4-Plan rash. -izdat. po izvor.'!AO173</f>
        <v>0</v>
      </c>
      <c r="AB53" s="276">
        <f>'E4-Plan rash. -izdat. po izvor.'!AP173</f>
        <v>0</v>
      </c>
    </row>
    <row r="54" spans="1:28" s="249" customFormat="1">
      <c r="A54" s="275">
        <v>32</v>
      </c>
      <c r="B54" s="388" t="s">
        <v>428</v>
      </c>
      <c r="C54" s="276">
        <f>SUM(D54:O54)</f>
        <v>456000</v>
      </c>
      <c r="D54" s="276">
        <f>SUM(D51:D53)</f>
        <v>106000</v>
      </c>
      <c r="E54" s="276"/>
      <c r="F54" s="276">
        <f t="shared" ref="F54:O54" si="68">SUM(F51:F53)</f>
        <v>0</v>
      </c>
      <c r="G54" s="276">
        <f t="shared" si="68"/>
        <v>0</v>
      </c>
      <c r="H54" s="276">
        <f t="shared" si="68"/>
        <v>0</v>
      </c>
      <c r="I54" s="276">
        <f t="shared" si="68"/>
        <v>220000</v>
      </c>
      <c r="J54" s="276">
        <f t="shared" si="68"/>
        <v>20000</v>
      </c>
      <c r="K54" s="276">
        <f t="shared" si="68"/>
        <v>110000</v>
      </c>
      <c r="L54" s="276">
        <f t="shared" si="68"/>
        <v>0</v>
      </c>
      <c r="M54" s="276">
        <f t="shared" si="68"/>
        <v>0</v>
      </c>
      <c r="N54" s="276">
        <f t="shared" si="68"/>
        <v>0</v>
      </c>
      <c r="O54" s="276">
        <f t="shared" si="68"/>
        <v>0</v>
      </c>
      <c r="P54" s="276">
        <f>SUM(Q54:AB54)</f>
        <v>456000</v>
      </c>
      <c r="Q54" s="276">
        <f>SUM(Q51:Q53)</f>
        <v>106000</v>
      </c>
      <c r="R54" s="276">
        <f>SUM(R51:R53)</f>
        <v>0</v>
      </c>
      <c r="S54" s="276">
        <f t="shared" ref="S54" si="69">SUM(S51:S53)</f>
        <v>0</v>
      </c>
      <c r="T54" s="276">
        <f t="shared" ref="T54" si="70">SUM(T51:T53)</f>
        <v>0</v>
      </c>
      <c r="U54" s="276">
        <f t="shared" ref="U54" si="71">SUM(U51:U53)</f>
        <v>0</v>
      </c>
      <c r="V54" s="276">
        <f t="shared" ref="V54" si="72">SUM(V51:V53)</f>
        <v>220000</v>
      </c>
      <c r="W54" s="276">
        <f t="shared" ref="W54" si="73">SUM(W51:W53)</f>
        <v>20000</v>
      </c>
      <c r="X54" s="276">
        <f t="shared" ref="X54" si="74">SUM(X51:X53)</f>
        <v>110000</v>
      </c>
      <c r="Y54" s="276">
        <f t="shared" ref="Y54" si="75">SUM(Y51:Y53)</f>
        <v>0</v>
      </c>
      <c r="Z54" s="276">
        <f t="shared" ref="Z54" si="76">SUM(Z51:Z53)</f>
        <v>0</v>
      </c>
      <c r="AA54" s="276">
        <f t="shared" ref="AA54" si="77">SUM(AA51:AA53)</f>
        <v>0</v>
      </c>
      <c r="AB54" s="276">
        <f t="shared" ref="AB54" si="78">SUM(AB51:AB53)</f>
        <v>0</v>
      </c>
    </row>
    <row r="55" spans="1:28" s="249" customFormat="1">
      <c r="A55" s="277">
        <v>422</v>
      </c>
      <c r="B55" s="278" t="s">
        <v>392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80"/>
      <c r="Q55" s="280"/>
      <c r="R55" s="280"/>
      <c r="S55" s="280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ht="25.5">
      <c r="A56" s="272" t="s">
        <v>21</v>
      </c>
      <c r="B56" s="273" t="s">
        <v>72</v>
      </c>
      <c r="C56" s="274">
        <f t="shared" ref="C56:I56" si="79">SUM(C57:C61)</f>
        <v>0</v>
      </c>
      <c r="D56" s="274">
        <f t="shared" si="79"/>
        <v>0</v>
      </c>
      <c r="E56" s="274"/>
      <c r="F56" s="274">
        <f t="shared" si="79"/>
        <v>0</v>
      </c>
      <c r="G56" s="274">
        <f t="shared" si="79"/>
        <v>0</v>
      </c>
      <c r="H56" s="274">
        <f t="shared" si="79"/>
        <v>0</v>
      </c>
      <c r="I56" s="274">
        <f t="shared" si="79"/>
        <v>0</v>
      </c>
      <c r="J56" s="274">
        <f t="shared" ref="J56:AB56" si="80">SUM(J57:J61)</f>
        <v>0</v>
      </c>
      <c r="K56" s="274">
        <f t="shared" si="80"/>
        <v>0</v>
      </c>
      <c r="L56" s="274">
        <f t="shared" si="80"/>
        <v>0</v>
      </c>
      <c r="M56" s="274">
        <f t="shared" si="80"/>
        <v>0</v>
      </c>
      <c r="N56" s="274">
        <f t="shared" ref="N56" si="81">SUM(N57:N61)</f>
        <v>0</v>
      </c>
      <c r="O56" s="274">
        <f t="shared" si="80"/>
        <v>0</v>
      </c>
      <c r="P56" s="274">
        <f t="shared" si="80"/>
        <v>0</v>
      </c>
      <c r="Q56" s="274">
        <f t="shared" si="80"/>
        <v>0</v>
      </c>
      <c r="R56" s="274"/>
      <c r="S56" s="274">
        <f t="shared" si="80"/>
        <v>0</v>
      </c>
      <c r="T56" s="274">
        <f t="shared" si="80"/>
        <v>0</v>
      </c>
      <c r="U56" s="274">
        <f t="shared" si="80"/>
        <v>0</v>
      </c>
      <c r="V56" s="274">
        <f t="shared" si="80"/>
        <v>0</v>
      </c>
      <c r="W56" s="274">
        <f t="shared" si="80"/>
        <v>0</v>
      </c>
      <c r="X56" s="274">
        <f t="shared" si="80"/>
        <v>0</v>
      </c>
      <c r="Y56" s="274">
        <f t="shared" si="80"/>
        <v>0</v>
      </c>
      <c r="Z56" s="274">
        <f t="shared" si="80"/>
        <v>0</v>
      </c>
      <c r="AA56" s="274">
        <f t="shared" ref="AA56" si="82">SUM(AA57:AA61)</f>
        <v>0</v>
      </c>
      <c r="AB56" s="274">
        <f t="shared" si="80"/>
        <v>0</v>
      </c>
    </row>
    <row r="57" spans="1:28">
      <c r="A57" s="275">
        <v>311</v>
      </c>
      <c r="B57" s="267" t="s">
        <v>209</v>
      </c>
      <c r="C57" s="276">
        <f>'E4-Plan rash. -izdat. po izvor.'!Q191</f>
        <v>0</v>
      </c>
      <c r="D57" s="276">
        <f>'E4-Plan rash. -izdat. po izvor.'!R191</f>
        <v>0</v>
      </c>
      <c r="E57" s="276"/>
      <c r="F57" s="276">
        <f>'E4-Plan rash. -izdat. po izvor.'!T191</f>
        <v>0</v>
      </c>
      <c r="G57" s="276">
        <f>'E4-Plan rash. -izdat. po izvor.'!U191</f>
        <v>0</v>
      </c>
      <c r="H57" s="276">
        <f>'E4-Plan rash. -izdat. po izvor.'!V191</f>
        <v>0</v>
      </c>
      <c r="I57" s="276">
        <f>'E4-Plan rash. -izdat. po izvor.'!W191</f>
        <v>0</v>
      </c>
      <c r="J57" s="276">
        <f>'E4-Plan rash. -izdat. po izvor.'!X191</f>
        <v>0</v>
      </c>
      <c r="K57" s="276">
        <f>'E4-Plan rash. -izdat. po izvor.'!Y191</f>
        <v>0</v>
      </c>
      <c r="L57" s="276">
        <f>'E4-Plan rash. -izdat. po izvor.'!Z191</f>
        <v>0</v>
      </c>
      <c r="M57" s="276">
        <f>'E4-Plan rash. -izdat. po izvor.'!AA191</f>
        <v>0</v>
      </c>
      <c r="N57" s="276">
        <f>'E4-Plan rash. -izdat. po izvor.'!AB191</f>
        <v>0</v>
      </c>
      <c r="O57" s="276">
        <f>'E4-Plan rash. -izdat. po izvor.'!AC191</f>
        <v>0</v>
      </c>
      <c r="P57" s="276">
        <f>'E4-Plan rash. -izdat. po izvor.'!AD191</f>
        <v>0</v>
      </c>
      <c r="Q57" s="276">
        <f>'E4-Plan rash. -izdat. po izvor.'!AE191</f>
        <v>0</v>
      </c>
      <c r="R57" s="276"/>
      <c r="S57" s="276">
        <f>'E4-Plan rash. -izdat. po izvor.'!AG191</f>
        <v>0</v>
      </c>
      <c r="T57" s="276">
        <f>'E4-Plan rash. -izdat. po izvor.'!AH191</f>
        <v>0</v>
      </c>
      <c r="U57" s="276">
        <f>'E4-Plan rash. -izdat. po izvor.'!AI191</f>
        <v>0</v>
      </c>
      <c r="V57" s="276">
        <f>'E4-Plan rash. -izdat. po izvor.'!AJ191</f>
        <v>0</v>
      </c>
      <c r="W57" s="276">
        <f>'E4-Plan rash. -izdat. po izvor.'!AK191</f>
        <v>0</v>
      </c>
      <c r="X57" s="276">
        <f>'E4-Plan rash. -izdat. po izvor.'!AL191</f>
        <v>0</v>
      </c>
      <c r="Y57" s="276">
        <f>'E4-Plan rash. -izdat. po izvor.'!AM191</f>
        <v>0</v>
      </c>
      <c r="Z57" s="276">
        <f>'E4-Plan rash. -izdat. po izvor.'!AN191</f>
        <v>0</v>
      </c>
      <c r="AA57" s="276">
        <f>'E4-Plan rash. -izdat. po izvor.'!AO191</f>
        <v>0</v>
      </c>
      <c r="AB57" s="276">
        <f>'E4-Plan rash. -izdat. po izvor.'!AP191</f>
        <v>0</v>
      </c>
    </row>
    <row r="58" spans="1:28">
      <c r="A58" s="275">
        <v>312</v>
      </c>
      <c r="B58" s="267" t="s">
        <v>24</v>
      </c>
      <c r="C58" s="276">
        <f>'E4-Plan rash. -izdat. po izvor.'!Q193</f>
        <v>0</v>
      </c>
      <c r="D58" s="276">
        <f>'E4-Plan rash. -izdat. po izvor.'!R193</f>
        <v>0</v>
      </c>
      <c r="E58" s="276"/>
      <c r="F58" s="276">
        <f>'E4-Plan rash. -izdat. po izvor.'!T193</f>
        <v>0</v>
      </c>
      <c r="G58" s="276">
        <f>'E4-Plan rash. -izdat. po izvor.'!U193</f>
        <v>0</v>
      </c>
      <c r="H58" s="276">
        <f>'E4-Plan rash. -izdat. po izvor.'!V193</f>
        <v>0</v>
      </c>
      <c r="I58" s="276">
        <f>'E4-Plan rash. -izdat. po izvor.'!W193</f>
        <v>0</v>
      </c>
      <c r="J58" s="276">
        <f>'E4-Plan rash. -izdat. po izvor.'!X193</f>
        <v>0</v>
      </c>
      <c r="K58" s="276">
        <f>'E4-Plan rash. -izdat. po izvor.'!Y193</f>
        <v>0</v>
      </c>
      <c r="L58" s="276">
        <f>'E4-Plan rash. -izdat. po izvor.'!Z193</f>
        <v>0</v>
      </c>
      <c r="M58" s="276">
        <f>'E4-Plan rash. -izdat. po izvor.'!AA193</f>
        <v>0</v>
      </c>
      <c r="N58" s="276">
        <f>'E4-Plan rash. -izdat. po izvor.'!AB193</f>
        <v>0</v>
      </c>
      <c r="O58" s="276">
        <f>'E4-Plan rash. -izdat. po izvor.'!AC193</f>
        <v>0</v>
      </c>
      <c r="P58" s="276">
        <f>'E4-Plan rash. -izdat. po izvor.'!AD193</f>
        <v>0</v>
      </c>
      <c r="Q58" s="276">
        <f>'E4-Plan rash. -izdat. po izvor.'!AE193</f>
        <v>0</v>
      </c>
      <c r="R58" s="276"/>
      <c r="S58" s="276">
        <f>'E4-Plan rash. -izdat. po izvor.'!AG193</f>
        <v>0</v>
      </c>
      <c r="T58" s="276">
        <f>'E4-Plan rash. -izdat. po izvor.'!AH193</f>
        <v>0</v>
      </c>
      <c r="U58" s="276">
        <f>'E4-Plan rash. -izdat. po izvor.'!AI193</f>
        <v>0</v>
      </c>
      <c r="V58" s="276">
        <f>'E4-Plan rash. -izdat. po izvor.'!AJ193</f>
        <v>0</v>
      </c>
      <c r="W58" s="276">
        <f>'E4-Plan rash. -izdat. po izvor.'!AK193</f>
        <v>0</v>
      </c>
      <c r="X58" s="276">
        <f>'E4-Plan rash. -izdat. po izvor.'!AL193</f>
        <v>0</v>
      </c>
      <c r="Y58" s="276">
        <f>'E4-Plan rash. -izdat. po izvor.'!AM193</f>
        <v>0</v>
      </c>
      <c r="Z58" s="276">
        <f>'E4-Plan rash. -izdat. po izvor.'!AN193</f>
        <v>0</v>
      </c>
      <c r="AA58" s="276">
        <f>'E4-Plan rash. -izdat. po izvor.'!AO193</f>
        <v>0</v>
      </c>
      <c r="AB58" s="276">
        <f>'E4-Plan rash. -izdat. po izvor.'!AP193</f>
        <v>0</v>
      </c>
    </row>
    <row r="59" spans="1:28">
      <c r="A59" s="275">
        <v>313</v>
      </c>
      <c r="B59" s="267" t="s">
        <v>216</v>
      </c>
      <c r="C59" s="276">
        <f>'E4-Plan rash. -izdat. po izvor.'!Q197</f>
        <v>0</v>
      </c>
      <c r="D59" s="276">
        <f>'E4-Plan rash. -izdat. po izvor.'!R197</f>
        <v>0</v>
      </c>
      <c r="E59" s="276"/>
      <c r="F59" s="276">
        <f>'E4-Plan rash. -izdat. po izvor.'!T197</f>
        <v>0</v>
      </c>
      <c r="G59" s="276">
        <f>'E4-Plan rash. -izdat. po izvor.'!U197</f>
        <v>0</v>
      </c>
      <c r="H59" s="276">
        <f>'E4-Plan rash. -izdat. po izvor.'!V197</f>
        <v>0</v>
      </c>
      <c r="I59" s="276">
        <f>'E4-Plan rash. -izdat. po izvor.'!W197</f>
        <v>0</v>
      </c>
      <c r="J59" s="276">
        <f>'E4-Plan rash. -izdat. po izvor.'!X197</f>
        <v>0</v>
      </c>
      <c r="K59" s="276">
        <f>'E4-Plan rash. -izdat. po izvor.'!Y197</f>
        <v>0</v>
      </c>
      <c r="L59" s="276">
        <f>'E4-Plan rash. -izdat. po izvor.'!Z197</f>
        <v>0</v>
      </c>
      <c r="M59" s="276">
        <f>'E4-Plan rash. -izdat. po izvor.'!AA197</f>
        <v>0</v>
      </c>
      <c r="N59" s="276">
        <f>'E4-Plan rash. -izdat. po izvor.'!AB197</f>
        <v>0</v>
      </c>
      <c r="O59" s="276">
        <f>'E4-Plan rash. -izdat. po izvor.'!AC197</f>
        <v>0</v>
      </c>
      <c r="P59" s="276">
        <f>'E4-Plan rash. -izdat. po izvor.'!AD197</f>
        <v>0</v>
      </c>
      <c r="Q59" s="276">
        <f>'E4-Plan rash. -izdat. po izvor.'!AE197</f>
        <v>0</v>
      </c>
      <c r="R59" s="276"/>
      <c r="S59" s="276">
        <f>'E4-Plan rash. -izdat. po izvor.'!AG197</f>
        <v>0</v>
      </c>
      <c r="T59" s="276">
        <f>'E4-Plan rash. -izdat. po izvor.'!AH197</f>
        <v>0</v>
      </c>
      <c r="U59" s="276">
        <f>'E4-Plan rash. -izdat. po izvor.'!AI197</f>
        <v>0</v>
      </c>
      <c r="V59" s="276">
        <f>'E4-Plan rash. -izdat. po izvor.'!AJ197</f>
        <v>0</v>
      </c>
      <c r="W59" s="276">
        <f>'E4-Plan rash. -izdat. po izvor.'!AK197</f>
        <v>0</v>
      </c>
      <c r="X59" s="276">
        <f>'E4-Plan rash. -izdat. po izvor.'!AL197</f>
        <v>0</v>
      </c>
      <c r="Y59" s="276">
        <f>'E4-Plan rash. -izdat. po izvor.'!AM197</f>
        <v>0</v>
      </c>
      <c r="Z59" s="276">
        <f>'E4-Plan rash. -izdat. po izvor.'!AN197</f>
        <v>0</v>
      </c>
      <c r="AA59" s="276">
        <f>'E4-Plan rash. -izdat. po izvor.'!AO197</f>
        <v>0</v>
      </c>
      <c r="AB59" s="276">
        <f>'E4-Plan rash. -izdat. po izvor.'!AP197</f>
        <v>0</v>
      </c>
    </row>
    <row r="60" spans="1:28">
      <c r="A60" s="275">
        <v>321</v>
      </c>
      <c r="B60" s="267" t="s">
        <v>222</v>
      </c>
      <c r="C60" s="276">
        <f>'E4-Plan rash. -izdat. po izvor.'!Q202</f>
        <v>0</v>
      </c>
      <c r="D60" s="276">
        <f>'E4-Plan rash. -izdat. po izvor.'!R202</f>
        <v>0</v>
      </c>
      <c r="E60" s="276"/>
      <c r="F60" s="276">
        <f>'E4-Plan rash. -izdat. po izvor.'!T202</f>
        <v>0</v>
      </c>
      <c r="G60" s="276">
        <f>'E4-Plan rash. -izdat. po izvor.'!U202</f>
        <v>0</v>
      </c>
      <c r="H60" s="276">
        <f>'E4-Plan rash. -izdat. po izvor.'!V202</f>
        <v>0</v>
      </c>
      <c r="I60" s="276">
        <f>'E4-Plan rash. -izdat. po izvor.'!W202</f>
        <v>0</v>
      </c>
      <c r="J60" s="276">
        <f>'E4-Plan rash. -izdat. po izvor.'!X202</f>
        <v>0</v>
      </c>
      <c r="K60" s="276">
        <f>'E4-Plan rash. -izdat. po izvor.'!Y202</f>
        <v>0</v>
      </c>
      <c r="L60" s="276">
        <f>'E4-Plan rash. -izdat. po izvor.'!Z202</f>
        <v>0</v>
      </c>
      <c r="M60" s="276">
        <f>'E4-Plan rash. -izdat. po izvor.'!AA202</f>
        <v>0</v>
      </c>
      <c r="N60" s="276">
        <f>'E4-Plan rash. -izdat. po izvor.'!AB202</f>
        <v>0</v>
      </c>
      <c r="O60" s="276">
        <f>'E4-Plan rash. -izdat. po izvor.'!AC202</f>
        <v>0</v>
      </c>
      <c r="P60" s="276">
        <f>'E4-Plan rash. -izdat. po izvor.'!AD202</f>
        <v>0</v>
      </c>
      <c r="Q60" s="276">
        <f>'E4-Plan rash. -izdat. po izvor.'!AE202</f>
        <v>0</v>
      </c>
      <c r="R60" s="276"/>
      <c r="S60" s="276">
        <f>'E4-Plan rash. -izdat. po izvor.'!AG202</f>
        <v>0</v>
      </c>
      <c r="T60" s="276">
        <f>'E4-Plan rash. -izdat. po izvor.'!AH202</f>
        <v>0</v>
      </c>
      <c r="U60" s="276">
        <f>'E4-Plan rash. -izdat. po izvor.'!AI202</f>
        <v>0</v>
      </c>
      <c r="V60" s="276">
        <f>'E4-Plan rash. -izdat. po izvor.'!AJ202</f>
        <v>0</v>
      </c>
      <c r="W60" s="276">
        <f>'E4-Plan rash. -izdat. po izvor.'!AK202</f>
        <v>0</v>
      </c>
      <c r="X60" s="276">
        <f>'E4-Plan rash. -izdat. po izvor.'!AL202</f>
        <v>0</v>
      </c>
      <c r="Y60" s="276">
        <f>'E4-Plan rash. -izdat. po izvor.'!AM202</f>
        <v>0</v>
      </c>
      <c r="Z60" s="276">
        <f>'E4-Plan rash. -izdat. po izvor.'!AN202</f>
        <v>0</v>
      </c>
      <c r="AA60" s="276">
        <f>'E4-Plan rash. -izdat. po izvor.'!AO202</f>
        <v>0</v>
      </c>
      <c r="AB60" s="276">
        <f>'E4-Plan rash. -izdat. po izvor.'!AP202</f>
        <v>0</v>
      </c>
    </row>
    <row r="61" spans="1:28">
      <c r="A61" s="275">
        <v>322</v>
      </c>
      <c r="B61" s="267" t="s">
        <v>229</v>
      </c>
      <c r="C61" s="276">
        <f>'E4-Plan rash. -izdat. po izvor.'!Q204</f>
        <v>0</v>
      </c>
      <c r="D61" s="276">
        <f>'E4-Plan rash. -izdat. po izvor.'!R204</f>
        <v>0</v>
      </c>
      <c r="E61" s="276"/>
      <c r="F61" s="276">
        <f>'E4-Plan rash. -izdat. po izvor.'!T204</f>
        <v>0</v>
      </c>
      <c r="G61" s="276">
        <f>'E4-Plan rash. -izdat. po izvor.'!U204</f>
        <v>0</v>
      </c>
      <c r="H61" s="276">
        <f>'E4-Plan rash. -izdat. po izvor.'!V204</f>
        <v>0</v>
      </c>
      <c r="I61" s="276">
        <f>'E4-Plan rash. -izdat. po izvor.'!W204</f>
        <v>0</v>
      </c>
      <c r="J61" s="276">
        <f>'E4-Plan rash. -izdat. po izvor.'!X204</f>
        <v>0</v>
      </c>
      <c r="K61" s="276">
        <f>'E4-Plan rash. -izdat. po izvor.'!Y204</f>
        <v>0</v>
      </c>
      <c r="L61" s="276">
        <f>'E4-Plan rash. -izdat. po izvor.'!Z204</f>
        <v>0</v>
      </c>
      <c r="M61" s="276">
        <f>'E4-Plan rash. -izdat. po izvor.'!AA204</f>
        <v>0</v>
      </c>
      <c r="N61" s="276">
        <f>'E4-Plan rash. -izdat. po izvor.'!AB204</f>
        <v>0</v>
      </c>
      <c r="O61" s="276">
        <f>'E4-Plan rash. -izdat. po izvor.'!AC204</f>
        <v>0</v>
      </c>
      <c r="P61" s="276">
        <f>'E4-Plan rash. -izdat. po izvor.'!AD204</f>
        <v>0</v>
      </c>
      <c r="Q61" s="276">
        <f>'E4-Plan rash. -izdat. po izvor.'!AE204</f>
        <v>0</v>
      </c>
      <c r="R61" s="276"/>
      <c r="S61" s="276">
        <f>'E4-Plan rash. -izdat. po izvor.'!AG204</f>
        <v>0</v>
      </c>
      <c r="T61" s="276">
        <f>'E4-Plan rash. -izdat. po izvor.'!AH204</f>
        <v>0</v>
      </c>
      <c r="U61" s="276">
        <f>'E4-Plan rash. -izdat. po izvor.'!AI204</f>
        <v>0</v>
      </c>
      <c r="V61" s="276">
        <f>'E4-Plan rash. -izdat. po izvor.'!AJ204</f>
        <v>0</v>
      </c>
      <c r="W61" s="276">
        <f>'E4-Plan rash. -izdat. po izvor.'!AK204</f>
        <v>0</v>
      </c>
      <c r="X61" s="276">
        <f>'E4-Plan rash. -izdat. po izvor.'!AL204</f>
        <v>0</v>
      </c>
      <c r="Y61" s="276">
        <f>'E4-Plan rash. -izdat. po izvor.'!AM204</f>
        <v>0</v>
      </c>
      <c r="Z61" s="276">
        <f>'E4-Plan rash. -izdat. po izvor.'!AN204</f>
        <v>0</v>
      </c>
      <c r="AA61" s="276">
        <f>'E4-Plan rash. -izdat. po izvor.'!AO204</f>
        <v>0</v>
      </c>
      <c r="AB61" s="276">
        <f>'E4-Plan rash. -izdat. po izvor.'!AP204</f>
        <v>0</v>
      </c>
    </row>
    <row r="62" spans="1:28">
      <c r="A62" s="277">
        <v>323</v>
      </c>
      <c r="B62" s="278" t="s">
        <v>46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80"/>
      <c r="Q62" s="280"/>
      <c r="R62" s="280"/>
      <c r="S62" s="280"/>
      <c r="T62" s="281"/>
      <c r="U62" s="281"/>
      <c r="V62" s="281"/>
      <c r="W62" s="281"/>
      <c r="X62" s="281"/>
      <c r="Y62" s="281"/>
      <c r="Z62" s="281"/>
      <c r="AA62" s="281"/>
      <c r="AB62" s="281"/>
    </row>
    <row r="63" spans="1:28" ht="25.5">
      <c r="A63" s="269" t="s">
        <v>19</v>
      </c>
      <c r="B63" s="270" t="s">
        <v>73</v>
      </c>
      <c r="C63" s="405">
        <f>'E4-Plan rash. -izdat. po izvor.'!Q205</f>
        <v>4115000</v>
      </c>
      <c r="D63" s="405">
        <f>'E4-Plan rash. -izdat. po izvor.'!R205</f>
        <v>0</v>
      </c>
      <c r="E63" s="405"/>
      <c r="F63" s="405">
        <f>'E4-Plan rash. -izdat. po izvor.'!T205</f>
        <v>4000000</v>
      </c>
      <c r="G63" s="405">
        <f>'E4-Plan rash. -izdat. po izvor.'!U205</f>
        <v>0</v>
      </c>
      <c r="H63" s="405">
        <f>'E4-Plan rash. -izdat. po izvor.'!V205</f>
        <v>0</v>
      </c>
      <c r="I63" s="405">
        <f>'E4-Plan rash. -izdat. po izvor.'!W205</f>
        <v>0</v>
      </c>
      <c r="J63" s="405">
        <f>'E4-Plan rash. -izdat. po izvor.'!X205</f>
        <v>0</v>
      </c>
      <c r="K63" s="405">
        <f>'E4-Plan rash. -izdat. po izvor.'!Y205</f>
        <v>0</v>
      </c>
      <c r="L63" s="405">
        <f>'E4-Plan rash. -izdat. po izvor.'!Z205</f>
        <v>0</v>
      </c>
      <c r="M63" s="405">
        <f>'E4-Plan rash. -izdat. po izvor.'!AA205</f>
        <v>115000</v>
      </c>
      <c r="N63" s="405">
        <f>'E4-Plan rash. -izdat. po izvor.'!AB205</f>
        <v>0</v>
      </c>
      <c r="O63" s="405">
        <f>'E4-Plan rash. -izdat. po izvor.'!AC205</f>
        <v>0</v>
      </c>
      <c r="P63" s="405">
        <f>'E4-Plan rash. -izdat. po izvor.'!AD205</f>
        <v>4115000</v>
      </c>
      <c r="Q63" s="405">
        <f>'E4-Plan rash. -izdat. po izvor.'!AE205</f>
        <v>0</v>
      </c>
      <c r="R63" s="405"/>
      <c r="S63" s="405">
        <f>'E4-Plan rash. -izdat. po izvor.'!AG205</f>
        <v>4000000</v>
      </c>
      <c r="T63" s="405">
        <f>'E4-Plan rash. -izdat. po izvor.'!AH205</f>
        <v>0</v>
      </c>
      <c r="U63" s="405">
        <f>'E4-Plan rash. -izdat. po izvor.'!AI205</f>
        <v>0</v>
      </c>
      <c r="V63" s="405">
        <f>'E4-Plan rash. -izdat. po izvor.'!AJ205</f>
        <v>0</v>
      </c>
      <c r="W63" s="405">
        <f>'E4-Plan rash. -izdat. po izvor.'!AK205</f>
        <v>0</v>
      </c>
      <c r="X63" s="405">
        <f>'E4-Plan rash. -izdat. po izvor.'!AL205</f>
        <v>0</v>
      </c>
      <c r="Y63" s="405">
        <f>'E4-Plan rash. -izdat. po izvor.'!AM205</f>
        <v>0</v>
      </c>
      <c r="Z63" s="405">
        <f>'E4-Plan rash. -izdat. po izvor.'!AN205</f>
        <v>115000</v>
      </c>
      <c r="AA63" s="405">
        <f>'E4-Plan rash. -izdat. po izvor.'!AO205</f>
        <v>0</v>
      </c>
      <c r="AB63" s="405">
        <f>'E4-Plan rash. -izdat. po izvor.'!AP205</f>
        <v>0</v>
      </c>
    </row>
    <row r="64" spans="1:28">
      <c r="A64" s="272" t="s">
        <v>74</v>
      </c>
      <c r="B64" s="273" t="s">
        <v>87</v>
      </c>
      <c r="C64" s="406">
        <f>'E4-Plan rash. -izdat. po izvor.'!Q206</f>
        <v>2075000</v>
      </c>
      <c r="D64" s="406">
        <f>'E4-Plan rash. -izdat. po izvor.'!R206</f>
        <v>0</v>
      </c>
      <c r="E64" s="406"/>
      <c r="F64" s="406">
        <f>'E4-Plan rash. -izdat. po izvor.'!T206</f>
        <v>1960000</v>
      </c>
      <c r="G64" s="406">
        <f>'E4-Plan rash. -izdat. po izvor.'!U206</f>
        <v>0</v>
      </c>
      <c r="H64" s="406">
        <f>'E4-Plan rash. -izdat. po izvor.'!V206</f>
        <v>0</v>
      </c>
      <c r="I64" s="406">
        <f>'E4-Plan rash. -izdat. po izvor.'!W206</f>
        <v>0</v>
      </c>
      <c r="J64" s="406">
        <f>'E4-Plan rash. -izdat. po izvor.'!X206</f>
        <v>0</v>
      </c>
      <c r="K64" s="406">
        <f>'E4-Plan rash. -izdat. po izvor.'!Y206</f>
        <v>0</v>
      </c>
      <c r="L64" s="406">
        <f>'E4-Plan rash. -izdat. po izvor.'!Z206</f>
        <v>0</v>
      </c>
      <c r="M64" s="406">
        <f>'E4-Plan rash. -izdat. po izvor.'!AA206</f>
        <v>115000</v>
      </c>
      <c r="N64" s="406">
        <f>'E4-Plan rash. -izdat. po izvor.'!AB206</f>
        <v>0</v>
      </c>
      <c r="O64" s="406">
        <f>'E4-Plan rash. -izdat. po izvor.'!AC206</f>
        <v>0</v>
      </c>
      <c r="P64" s="406">
        <f>'E4-Plan rash. -izdat. po izvor.'!AD206</f>
        <v>2155000</v>
      </c>
      <c r="Q64" s="406">
        <f>'E4-Plan rash. -izdat. po izvor.'!AE206</f>
        <v>0</v>
      </c>
      <c r="R64" s="406"/>
      <c r="S64" s="406">
        <f>'E4-Plan rash. -izdat. po izvor.'!AG206</f>
        <v>2040000</v>
      </c>
      <c r="T64" s="406">
        <f>'E4-Plan rash. -izdat. po izvor.'!AH206</f>
        <v>0</v>
      </c>
      <c r="U64" s="406">
        <f>'E4-Plan rash. -izdat. po izvor.'!AI206</f>
        <v>0</v>
      </c>
      <c r="V64" s="406">
        <f>'E4-Plan rash. -izdat. po izvor.'!AJ206</f>
        <v>0</v>
      </c>
      <c r="W64" s="406">
        <f>'E4-Plan rash. -izdat. po izvor.'!AK206</f>
        <v>0</v>
      </c>
      <c r="X64" s="406">
        <f>'E4-Plan rash. -izdat. po izvor.'!AL206</f>
        <v>0</v>
      </c>
      <c r="Y64" s="406">
        <f>'E4-Plan rash. -izdat. po izvor.'!AM206</f>
        <v>0</v>
      </c>
      <c r="Z64" s="406">
        <f>'E4-Plan rash. -izdat. po izvor.'!AN206</f>
        <v>115000</v>
      </c>
      <c r="AA64" s="406">
        <f>'E4-Plan rash. -izdat. po izvor.'!AO206</f>
        <v>0</v>
      </c>
      <c r="AB64" s="406">
        <f>'E4-Plan rash. -izdat. po izvor.'!AP206</f>
        <v>0</v>
      </c>
    </row>
    <row r="65" spans="1:28" ht="25.5">
      <c r="A65" s="275">
        <v>322</v>
      </c>
      <c r="B65" s="267" t="s">
        <v>386</v>
      </c>
      <c r="C65" s="276">
        <f>'E4-Plan rash. -izdat. po izvor.'!Q210</f>
        <v>470000</v>
      </c>
      <c r="D65" s="276">
        <f>'E4-Plan rash. -izdat. po izvor.'!R210</f>
        <v>0</v>
      </c>
      <c r="E65" s="276"/>
      <c r="F65" s="276">
        <f>'E4-Plan rash. -izdat. po izvor.'!T210</f>
        <v>470000</v>
      </c>
      <c r="G65" s="276">
        <f>'E4-Plan rash. -izdat. po izvor.'!U210</f>
        <v>0</v>
      </c>
      <c r="H65" s="276">
        <f>'E4-Plan rash. -izdat. po izvor.'!V210</f>
        <v>0</v>
      </c>
      <c r="I65" s="276">
        <f>'E4-Plan rash. -izdat. po izvor.'!W210</f>
        <v>0</v>
      </c>
      <c r="J65" s="276">
        <f>'E4-Plan rash. -izdat. po izvor.'!X210</f>
        <v>0</v>
      </c>
      <c r="K65" s="276">
        <f>'E4-Plan rash. -izdat. po izvor.'!Y210</f>
        <v>0</v>
      </c>
      <c r="L65" s="276">
        <f>'E4-Plan rash. -izdat. po izvor.'!Z210</f>
        <v>0</v>
      </c>
      <c r="M65" s="276">
        <f>'E4-Plan rash. -izdat. po izvor.'!AA210</f>
        <v>0</v>
      </c>
      <c r="N65" s="276">
        <f>'E4-Plan rash. -izdat. po izvor.'!AB210</f>
        <v>0</v>
      </c>
      <c r="O65" s="276">
        <f>'E4-Plan rash. -izdat. po izvor.'!AC210</f>
        <v>0</v>
      </c>
      <c r="P65" s="276">
        <f>'E4-Plan rash. -izdat. po izvor.'!AD210</f>
        <v>470000</v>
      </c>
      <c r="Q65" s="276">
        <f>'E4-Plan rash. -izdat. po izvor.'!AE210</f>
        <v>0</v>
      </c>
      <c r="R65" s="276"/>
      <c r="S65" s="276">
        <f>'E4-Plan rash. -izdat. po izvor.'!AG210</f>
        <v>470000</v>
      </c>
      <c r="T65" s="276">
        <f>'E4-Plan rash. -izdat. po izvor.'!AH210</f>
        <v>0</v>
      </c>
      <c r="U65" s="276">
        <f>'E4-Plan rash. -izdat. po izvor.'!AI210</f>
        <v>0</v>
      </c>
      <c r="V65" s="276">
        <f>'E4-Plan rash. -izdat. po izvor.'!AJ210</f>
        <v>0</v>
      </c>
      <c r="W65" s="276">
        <f>'E4-Plan rash. -izdat. po izvor.'!AK210</f>
        <v>0</v>
      </c>
      <c r="X65" s="276">
        <f>'E4-Plan rash. -izdat. po izvor.'!AL210</f>
        <v>0</v>
      </c>
      <c r="Y65" s="276">
        <f>'E4-Plan rash. -izdat. po izvor.'!AM210</f>
        <v>0</v>
      </c>
      <c r="Z65" s="276">
        <f>'E4-Plan rash. -izdat. po izvor.'!AN210</f>
        <v>0</v>
      </c>
      <c r="AA65" s="276">
        <f>'E4-Plan rash. -izdat. po izvor.'!AO210</f>
        <v>0</v>
      </c>
      <c r="AB65" s="276">
        <f>'E4-Plan rash. -izdat. po izvor.'!AP210</f>
        <v>0</v>
      </c>
    </row>
    <row r="66" spans="1:28" ht="25.5">
      <c r="A66" s="275">
        <v>323</v>
      </c>
      <c r="B66" s="267" t="s">
        <v>387</v>
      </c>
      <c r="C66" s="276">
        <f>'E4-Plan rash. -izdat. po izvor.'!Q213</f>
        <v>825000</v>
      </c>
      <c r="D66" s="276">
        <f>'E4-Plan rash. -izdat. po izvor.'!R213</f>
        <v>0</v>
      </c>
      <c r="E66" s="276"/>
      <c r="F66" s="276">
        <f>'E4-Plan rash. -izdat. po izvor.'!T213</f>
        <v>710000</v>
      </c>
      <c r="G66" s="276">
        <f>'E4-Plan rash. -izdat. po izvor.'!U213</f>
        <v>0</v>
      </c>
      <c r="H66" s="276">
        <f>'E4-Plan rash. -izdat. po izvor.'!V213</f>
        <v>0</v>
      </c>
      <c r="I66" s="276">
        <f>'E4-Plan rash. -izdat. po izvor.'!W213</f>
        <v>0</v>
      </c>
      <c r="J66" s="276">
        <f>'E4-Plan rash. -izdat. po izvor.'!X213</f>
        <v>0</v>
      </c>
      <c r="K66" s="276">
        <f>'E4-Plan rash. -izdat. po izvor.'!Y213</f>
        <v>0</v>
      </c>
      <c r="L66" s="276">
        <f>'E4-Plan rash. -izdat. po izvor.'!Z213</f>
        <v>0</v>
      </c>
      <c r="M66" s="276">
        <f>'E4-Plan rash. -izdat. po izvor.'!AA213</f>
        <v>115000</v>
      </c>
      <c r="N66" s="276">
        <f>'E4-Plan rash. -izdat. po izvor.'!AB213</f>
        <v>0</v>
      </c>
      <c r="O66" s="276">
        <f>'E4-Plan rash. -izdat. po izvor.'!AC213</f>
        <v>0</v>
      </c>
      <c r="P66" s="276">
        <f>'E4-Plan rash. -izdat. po izvor.'!AD213</f>
        <v>865000</v>
      </c>
      <c r="Q66" s="276">
        <f>'E4-Plan rash. -izdat. po izvor.'!AE213</f>
        <v>0</v>
      </c>
      <c r="R66" s="276"/>
      <c r="S66" s="276">
        <f>'E4-Plan rash. -izdat. po izvor.'!AG213</f>
        <v>750000</v>
      </c>
      <c r="T66" s="276">
        <f>'E4-Plan rash. -izdat. po izvor.'!AH213</f>
        <v>0</v>
      </c>
      <c r="U66" s="276">
        <f>'E4-Plan rash. -izdat. po izvor.'!AI213</f>
        <v>0</v>
      </c>
      <c r="V66" s="276">
        <f>'E4-Plan rash. -izdat. po izvor.'!AJ213</f>
        <v>0</v>
      </c>
      <c r="W66" s="276">
        <f>'E4-Plan rash. -izdat. po izvor.'!AK213</f>
        <v>0</v>
      </c>
      <c r="X66" s="276">
        <f>'E4-Plan rash. -izdat. po izvor.'!AL213</f>
        <v>0</v>
      </c>
      <c r="Y66" s="276">
        <f>'E4-Plan rash. -izdat. po izvor.'!AM213</f>
        <v>0</v>
      </c>
      <c r="Z66" s="276">
        <f>'E4-Plan rash. -izdat. po izvor.'!AN213</f>
        <v>115000</v>
      </c>
      <c r="AA66" s="276">
        <f>'E4-Plan rash. -izdat. po izvor.'!AO213</f>
        <v>0</v>
      </c>
      <c r="AB66" s="276">
        <f>'E4-Plan rash. -izdat. po izvor.'!AP213</f>
        <v>0</v>
      </c>
    </row>
    <row r="67" spans="1:28">
      <c r="A67" s="275">
        <v>32</v>
      </c>
      <c r="B67" s="267"/>
      <c r="C67" s="276">
        <f>SUM(D67:O67)</f>
        <v>1295000</v>
      </c>
      <c r="D67" s="276">
        <f>SUM(D65:D66)</f>
        <v>0</v>
      </c>
      <c r="E67" s="276"/>
      <c r="F67" s="276">
        <f t="shared" ref="F67:O67" si="83">SUM(F65:F66)</f>
        <v>1180000</v>
      </c>
      <c r="G67" s="276">
        <f t="shared" si="83"/>
        <v>0</v>
      </c>
      <c r="H67" s="276">
        <f t="shared" si="83"/>
        <v>0</v>
      </c>
      <c r="I67" s="276">
        <f t="shared" si="83"/>
        <v>0</v>
      </c>
      <c r="J67" s="276">
        <f t="shared" si="83"/>
        <v>0</v>
      </c>
      <c r="K67" s="276">
        <f t="shared" si="83"/>
        <v>0</v>
      </c>
      <c r="L67" s="276">
        <f t="shared" si="83"/>
        <v>0</v>
      </c>
      <c r="M67" s="276">
        <f t="shared" si="83"/>
        <v>115000</v>
      </c>
      <c r="N67" s="276">
        <f t="shared" si="83"/>
        <v>0</v>
      </c>
      <c r="O67" s="276">
        <f t="shared" si="83"/>
        <v>0</v>
      </c>
      <c r="P67" s="276">
        <f>SUM(Q67:AB67)</f>
        <v>1335000</v>
      </c>
      <c r="Q67" s="276">
        <f>SUM(Q65:Q66)</f>
        <v>0</v>
      </c>
      <c r="R67" s="276"/>
      <c r="S67" s="276">
        <f t="shared" ref="S67" si="84">SUM(S65:S66)</f>
        <v>1220000</v>
      </c>
      <c r="T67" s="276">
        <f t="shared" ref="T67" si="85">SUM(T65:T66)</f>
        <v>0</v>
      </c>
      <c r="U67" s="276">
        <f t="shared" ref="U67" si="86">SUM(U65:U66)</f>
        <v>0</v>
      </c>
      <c r="V67" s="276">
        <f t="shared" ref="V67" si="87">SUM(V65:V66)</f>
        <v>0</v>
      </c>
      <c r="W67" s="276">
        <f t="shared" ref="W67" si="88">SUM(W65:W66)</f>
        <v>0</v>
      </c>
      <c r="X67" s="276">
        <f t="shared" ref="X67" si="89">SUM(X65:X66)</f>
        <v>0</v>
      </c>
      <c r="Y67" s="276">
        <f t="shared" ref="Y67" si="90">SUM(Y65:Y66)</f>
        <v>0</v>
      </c>
      <c r="Z67" s="276">
        <f t="shared" ref="Z67" si="91">SUM(Z65:Z66)</f>
        <v>115000</v>
      </c>
      <c r="AA67" s="276">
        <f t="shared" ref="AA67" si="92">SUM(AA65:AA66)</f>
        <v>0</v>
      </c>
      <c r="AB67" s="276">
        <f t="shared" ref="AB67" si="93">SUM(AB65:AB66)</f>
        <v>0</v>
      </c>
    </row>
    <row r="68" spans="1:28">
      <c r="A68" s="275">
        <v>412</v>
      </c>
      <c r="B68" s="267" t="s">
        <v>76</v>
      </c>
      <c r="C68" s="276">
        <f>'E4-Plan rash. -izdat. po izvor.'!Q216</f>
        <v>0</v>
      </c>
      <c r="D68" s="276">
        <f>'E4-Plan rash. -izdat. po izvor.'!R216</f>
        <v>0</v>
      </c>
      <c r="E68" s="276"/>
      <c r="F68" s="276">
        <f>'E4-Plan rash. -izdat. po izvor.'!T216</f>
        <v>0</v>
      </c>
      <c r="G68" s="276">
        <f>'E4-Plan rash. -izdat. po izvor.'!U216</f>
        <v>0</v>
      </c>
      <c r="H68" s="276">
        <f>'E4-Plan rash. -izdat. po izvor.'!V216</f>
        <v>0</v>
      </c>
      <c r="I68" s="276">
        <f>'E4-Plan rash. -izdat. po izvor.'!W216</f>
        <v>0</v>
      </c>
      <c r="J68" s="276">
        <f>'E4-Plan rash. -izdat. po izvor.'!X216</f>
        <v>0</v>
      </c>
      <c r="K68" s="276">
        <f>'E4-Plan rash. -izdat. po izvor.'!Y216</f>
        <v>0</v>
      </c>
      <c r="L68" s="276">
        <f>'E4-Plan rash. -izdat. po izvor.'!Z216</f>
        <v>0</v>
      </c>
      <c r="M68" s="276">
        <f>'E4-Plan rash. -izdat. po izvor.'!AA216</f>
        <v>0</v>
      </c>
      <c r="N68" s="276">
        <f>'E4-Plan rash. -izdat. po izvor.'!AB216</f>
        <v>0</v>
      </c>
      <c r="O68" s="276">
        <f>'E4-Plan rash. -izdat. po izvor.'!AC216</f>
        <v>0</v>
      </c>
      <c r="P68" s="276">
        <f>'E4-Plan rash. -izdat. po izvor.'!AD216</f>
        <v>0</v>
      </c>
      <c r="Q68" s="276">
        <f>'E4-Plan rash. -izdat. po izvor.'!AE216</f>
        <v>0</v>
      </c>
      <c r="R68" s="276"/>
      <c r="S68" s="276">
        <f>'E4-Plan rash. -izdat. po izvor.'!AG216</f>
        <v>0</v>
      </c>
      <c r="T68" s="276">
        <f>'E4-Plan rash. -izdat. po izvor.'!AH216</f>
        <v>0</v>
      </c>
      <c r="U68" s="276">
        <f>'E4-Plan rash. -izdat. po izvor.'!AI216</f>
        <v>0</v>
      </c>
      <c r="V68" s="276">
        <f>'E4-Plan rash. -izdat. po izvor.'!AJ216</f>
        <v>0</v>
      </c>
      <c r="W68" s="276">
        <f>'E4-Plan rash. -izdat. po izvor.'!AK216</f>
        <v>0</v>
      </c>
      <c r="X68" s="276">
        <f>'E4-Plan rash. -izdat. po izvor.'!AL216</f>
        <v>0</v>
      </c>
      <c r="Y68" s="276">
        <f>'E4-Plan rash. -izdat. po izvor.'!AM216</f>
        <v>0</v>
      </c>
      <c r="Z68" s="276">
        <f>'E4-Plan rash. -izdat. po izvor.'!AN216</f>
        <v>0</v>
      </c>
      <c r="AA68" s="276">
        <f>'E4-Plan rash. -izdat. po izvor.'!AO216</f>
        <v>0</v>
      </c>
      <c r="AB68" s="276">
        <f>'E4-Plan rash. -izdat. po izvor.'!AP216</f>
        <v>0</v>
      </c>
    </row>
    <row r="69" spans="1:28">
      <c r="A69" s="275">
        <v>422</v>
      </c>
      <c r="B69" s="267" t="s">
        <v>315</v>
      </c>
      <c r="C69" s="276">
        <f>'E4-Plan rash. -izdat. po izvor.'!Q223</f>
        <v>780000</v>
      </c>
      <c r="D69" s="276">
        <f>'E4-Plan rash. -izdat. po izvor.'!R223</f>
        <v>0</v>
      </c>
      <c r="E69" s="276"/>
      <c r="F69" s="276">
        <f>'E4-Plan rash. -izdat. po izvor.'!T223</f>
        <v>780000</v>
      </c>
      <c r="G69" s="276">
        <f>'E4-Plan rash. -izdat. po izvor.'!U223</f>
        <v>0</v>
      </c>
      <c r="H69" s="276">
        <f>'E4-Plan rash. -izdat. po izvor.'!V223</f>
        <v>0</v>
      </c>
      <c r="I69" s="276">
        <f>'E4-Plan rash. -izdat. po izvor.'!W223</f>
        <v>0</v>
      </c>
      <c r="J69" s="276">
        <f>'E4-Plan rash. -izdat. po izvor.'!X223</f>
        <v>0</v>
      </c>
      <c r="K69" s="276">
        <f>'E4-Plan rash. -izdat. po izvor.'!Y223</f>
        <v>0</v>
      </c>
      <c r="L69" s="276">
        <f>'E4-Plan rash. -izdat. po izvor.'!Z223</f>
        <v>0</v>
      </c>
      <c r="M69" s="276">
        <f>'E4-Plan rash. -izdat. po izvor.'!AA223</f>
        <v>0</v>
      </c>
      <c r="N69" s="276">
        <f>'E4-Plan rash. -izdat. po izvor.'!AB223</f>
        <v>0</v>
      </c>
      <c r="O69" s="276">
        <f>'E4-Plan rash. -izdat. po izvor.'!AC223</f>
        <v>0</v>
      </c>
      <c r="P69" s="276">
        <f>'E4-Plan rash. -izdat. po izvor.'!AD223</f>
        <v>820000</v>
      </c>
      <c r="Q69" s="276">
        <f>'E4-Plan rash. -izdat. po izvor.'!AE223</f>
        <v>0</v>
      </c>
      <c r="R69" s="276"/>
      <c r="S69" s="276">
        <f>'E4-Plan rash. -izdat. po izvor.'!AG223</f>
        <v>820000</v>
      </c>
      <c r="T69" s="276">
        <f>'E4-Plan rash. -izdat. po izvor.'!AH223</f>
        <v>0</v>
      </c>
      <c r="U69" s="276">
        <f>'E4-Plan rash. -izdat. po izvor.'!AI223</f>
        <v>0</v>
      </c>
      <c r="V69" s="276">
        <f>'E4-Plan rash. -izdat. po izvor.'!AJ223</f>
        <v>0</v>
      </c>
      <c r="W69" s="276">
        <f>'E4-Plan rash. -izdat. po izvor.'!AK223</f>
        <v>0</v>
      </c>
      <c r="X69" s="276">
        <f>'E4-Plan rash. -izdat. po izvor.'!AL223</f>
        <v>0</v>
      </c>
      <c r="Y69" s="276">
        <f>'E4-Plan rash. -izdat. po izvor.'!AM223</f>
        <v>0</v>
      </c>
      <c r="Z69" s="276">
        <f>'E4-Plan rash. -izdat. po izvor.'!AN223</f>
        <v>0</v>
      </c>
      <c r="AA69" s="276">
        <f>'E4-Plan rash. -izdat. po izvor.'!AO223</f>
        <v>0</v>
      </c>
      <c r="AB69" s="276">
        <f>'E4-Plan rash. -izdat. po izvor.'!AP223</f>
        <v>0</v>
      </c>
    </row>
    <row r="70" spans="1:28">
      <c r="A70" s="275">
        <v>423</v>
      </c>
      <c r="B70" s="267" t="s">
        <v>83</v>
      </c>
      <c r="C70" s="276">
        <f>'E4-Plan rash. -izdat. po izvor.'!Q225</f>
        <v>0</v>
      </c>
      <c r="D70" s="276">
        <f>'E4-Plan rash. -izdat. po izvor.'!R225</f>
        <v>0</v>
      </c>
      <c r="E70" s="276"/>
      <c r="F70" s="276">
        <f>'E4-Plan rash. -izdat. po izvor.'!T225</f>
        <v>0</v>
      </c>
      <c r="G70" s="276">
        <f>'E4-Plan rash. -izdat. po izvor.'!U225</f>
        <v>0</v>
      </c>
      <c r="H70" s="276">
        <f>'E4-Plan rash. -izdat. po izvor.'!V225</f>
        <v>0</v>
      </c>
      <c r="I70" s="276">
        <f>'E4-Plan rash. -izdat. po izvor.'!W225</f>
        <v>0</v>
      </c>
      <c r="J70" s="276">
        <f>'E4-Plan rash. -izdat. po izvor.'!X225</f>
        <v>0</v>
      </c>
      <c r="K70" s="276">
        <f>'E4-Plan rash. -izdat. po izvor.'!Y225</f>
        <v>0</v>
      </c>
      <c r="L70" s="276">
        <f>'E4-Plan rash. -izdat. po izvor.'!Z225</f>
        <v>0</v>
      </c>
      <c r="M70" s="276">
        <f>'E4-Plan rash. -izdat. po izvor.'!AA225</f>
        <v>0</v>
      </c>
      <c r="N70" s="276">
        <f>'E4-Plan rash. -izdat. po izvor.'!AB225</f>
        <v>0</v>
      </c>
      <c r="O70" s="276">
        <f>'E4-Plan rash. -izdat. po izvor.'!AC225</f>
        <v>0</v>
      </c>
      <c r="P70" s="276">
        <f>'E4-Plan rash. -izdat. po izvor.'!AD225</f>
        <v>0</v>
      </c>
      <c r="Q70" s="276">
        <f>'E4-Plan rash. -izdat. po izvor.'!AE225</f>
        <v>0</v>
      </c>
      <c r="R70" s="276"/>
      <c r="S70" s="276">
        <f>'E4-Plan rash. -izdat. po izvor.'!AG225</f>
        <v>0</v>
      </c>
      <c r="T70" s="276">
        <f>'E4-Plan rash. -izdat. po izvor.'!AH225</f>
        <v>0</v>
      </c>
      <c r="U70" s="276">
        <f>'E4-Plan rash. -izdat. po izvor.'!AI225</f>
        <v>0</v>
      </c>
      <c r="V70" s="276">
        <f>'E4-Plan rash. -izdat. po izvor.'!AJ225</f>
        <v>0</v>
      </c>
      <c r="W70" s="276">
        <f>'E4-Plan rash. -izdat. po izvor.'!AK225</f>
        <v>0</v>
      </c>
      <c r="X70" s="276">
        <f>'E4-Plan rash. -izdat. po izvor.'!AL225</f>
        <v>0</v>
      </c>
      <c r="Y70" s="276">
        <f>'E4-Plan rash. -izdat. po izvor.'!AM225</f>
        <v>0</v>
      </c>
      <c r="Z70" s="276">
        <f>'E4-Plan rash. -izdat. po izvor.'!AN225</f>
        <v>0</v>
      </c>
      <c r="AA70" s="276">
        <f>'E4-Plan rash. -izdat. po izvor.'!AO225</f>
        <v>0</v>
      </c>
      <c r="AB70" s="276">
        <f>'E4-Plan rash. -izdat. po izvor.'!AP225</f>
        <v>0</v>
      </c>
    </row>
    <row r="71" spans="1:28">
      <c r="A71" s="275">
        <v>426</v>
      </c>
      <c r="B71" s="267" t="s">
        <v>338</v>
      </c>
      <c r="C71" s="276">
        <f>'E4-Plan rash. -izdat. po izvor.'!Q228</f>
        <v>0</v>
      </c>
      <c r="D71" s="276">
        <f>'E4-Plan rash. -izdat. po izvor.'!R228</f>
        <v>0</v>
      </c>
      <c r="E71" s="276"/>
      <c r="F71" s="276">
        <f>'E4-Plan rash. -izdat. po izvor.'!T228</f>
        <v>0</v>
      </c>
      <c r="G71" s="276">
        <f>'E4-Plan rash. -izdat. po izvor.'!U228</f>
        <v>0</v>
      </c>
      <c r="H71" s="276">
        <f>'E4-Plan rash. -izdat. po izvor.'!V228</f>
        <v>0</v>
      </c>
      <c r="I71" s="276">
        <f>'E4-Plan rash. -izdat. po izvor.'!W228</f>
        <v>0</v>
      </c>
      <c r="J71" s="276">
        <f>'E4-Plan rash. -izdat. po izvor.'!X228</f>
        <v>0</v>
      </c>
      <c r="K71" s="276">
        <f>'E4-Plan rash. -izdat. po izvor.'!Y228</f>
        <v>0</v>
      </c>
      <c r="L71" s="276">
        <f>'E4-Plan rash. -izdat. po izvor.'!Z228</f>
        <v>0</v>
      </c>
      <c r="M71" s="276">
        <f>'E4-Plan rash. -izdat. po izvor.'!AA228</f>
        <v>0</v>
      </c>
      <c r="N71" s="276">
        <f>'E4-Plan rash. -izdat. po izvor.'!AB228</f>
        <v>0</v>
      </c>
      <c r="O71" s="276">
        <f>'E4-Plan rash. -izdat. po izvor.'!AC228</f>
        <v>0</v>
      </c>
      <c r="P71" s="276">
        <f>'E4-Plan rash. -izdat. po izvor.'!AD228</f>
        <v>0</v>
      </c>
      <c r="Q71" s="276">
        <f>'E4-Plan rash. -izdat. po izvor.'!AE228</f>
        <v>0</v>
      </c>
      <c r="R71" s="276"/>
      <c r="S71" s="276">
        <f>'E4-Plan rash. -izdat. po izvor.'!AG228</f>
        <v>0</v>
      </c>
      <c r="T71" s="276">
        <f>'E4-Plan rash. -izdat. po izvor.'!AH228</f>
        <v>0</v>
      </c>
      <c r="U71" s="276">
        <f>'E4-Plan rash. -izdat. po izvor.'!AI228</f>
        <v>0</v>
      </c>
      <c r="V71" s="276">
        <f>'E4-Plan rash. -izdat. po izvor.'!AJ228</f>
        <v>0</v>
      </c>
      <c r="W71" s="276">
        <f>'E4-Plan rash. -izdat. po izvor.'!AK228</f>
        <v>0</v>
      </c>
      <c r="X71" s="276">
        <f>'E4-Plan rash. -izdat. po izvor.'!AL228</f>
        <v>0</v>
      </c>
      <c r="Y71" s="276">
        <f>'E4-Plan rash. -izdat. po izvor.'!AM228</f>
        <v>0</v>
      </c>
      <c r="Z71" s="276">
        <f>'E4-Plan rash. -izdat. po izvor.'!AN228</f>
        <v>0</v>
      </c>
      <c r="AA71" s="276">
        <f>'E4-Plan rash. -izdat. po izvor.'!AO228</f>
        <v>0</v>
      </c>
      <c r="AB71" s="276">
        <f>'E4-Plan rash. -izdat. po izvor.'!AP228</f>
        <v>0</v>
      </c>
    </row>
    <row r="72" spans="1:28">
      <c r="A72" s="275">
        <v>42</v>
      </c>
      <c r="B72" s="267"/>
      <c r="C72" s="276">
        <f>SUM(D72:O72)</f>
        <v>780000</v>
      </c>
      <c r="D72" s="276">
        <f>SUM(D69:D71)</f>
        <v>0</v>
      </c>
      <c r="E72" s="276"/>
      <c r="F72" s="276">
        <f t="shared" ref="F72:O72" si="94">SUM(F69:F71)</f>
        <v>780000</v>
      </c>
      <c r="G72" s="276">
        <f t="shared" si="94"/>
        <v>0</v>
      </c>
      <c r="H72" s="276">
        <f t="shared" si="94"/>
        <v>0</v>
      </c>
      <c r="I72" s="276">
        <f t="shared" si="94"/>
        <v>0</v>
      </c>
      <c r="J72" s="276">
        <f t="shared" si="94"/>
        <v>0</v>
      </c>
      <c r="K72" s="276">
        <f t="shared" si="94"/>
        <v>0</v>
      </c>
      <c r="L72" s="276">
        <f t="shared" si="94"/>
        <v>0</v>
      </c>
      <c r="M72" s="276">
        <f t="shared" si="94"/>
        <v>0</v>
      </c>
      <c r="N72" s="276">
        <f t="shared" si="94"/>
        <v>0</v>
      </c>
      <c r="O72" s="276">
        <f t="shared" si="94"/>
        <v>0</v>
      </c>
      <c r="P72" s="276">
        <f>SUM(Q72:AB72)</f>
        <v>820000</v>
      </c>
      <c r="Q72" s="276">
        <f>SUM(Q69:Q71)</f>
        <v>0</v>
      </c>
      <c r="R72" s="276"/>
      <c r="S72" s="276">
        <f t="shared" ref="S72" si="95">SUM(S69:S71)</f>
        <v>820000</v>
      </c>
      <c r="T72" s="276">
        <f t="shared" ref="T72" si="96">SUM(T69:T71)</f>
        <v>0</v>
      </c>
      <c r="U72" s="276">
        <f t="shared" ref="U72" si="97">SUM(U69:U71)</f>
        <v>0</v>
      </c>
      <c r="V72" s="276">
        <f t="shared" ref="V72" si="98">SUM(V69:V71)</f>
        <v>0</v>
      </c>
      <c r="W72" s="276">
        <f t="shared" ref="W72" si="99">SUM(W69:W71)</f>
        <v>0</v>
      </c>
      <c r="X72" s="276">
        <f t="shared" ref="X72" si="100">SUM(X69:X71)</f>
        <v>0</v>
      </c>
      <c r="Y72" s="276">
        <f t="shared" ref="Y72" si="101">SUM(Y69:Y71)</f>
        <v>0</v>
      </c>
      <c r="Z72" s="276">
        <f t="shared" ref="Z72" si="102">SUM(Z69:Z71)</f>
        <v>0</v>
      </c>
      <c r="AA72" s="276">
        <f t="shared" ref="AA72" si="103">SUM(AA69:AA71)</f>
        <v>0</v>
      </c>
      <c r="AB72" s="276">
        <f t="shared" ref="AB72" si="104">SUM(AB69:AB71)</f>
        <v>0</v>
      </c>
    </row>
    <row r="73" spans="1:28" ht="25.5">
      <c r="A73" s="275">
        <v>451</v>
      </c>
      <c r="B73" s="267" t="s">
        <v>388</v>
      </c>
      <c r="C73" s="276">
        <f>'E4-Plan rash. -izdat. po izvor.'!Q232</f>
        <v>0</v>
      </c>
      <c r="D73" s="276">
        <f>'E4-Plan rash. -izdat. po izvor.'!R232</f>
        <v>0</v>
      </c>
      <c r="E73" s="276"/>
      <c r="F73" s="276">
        <f>'E4-Plan rash. -izdat. po izvor.'!T232</f>
        <v>0</v>
      </c>
      <c r="G73" s="276">
        <f>'E4-Plan rash. -izdat. po izvor.'!U232</f>
        <v>0</v>
      </c>
      <c r="H73" s="276">
        <f>'E4-Plan rash. -izdat. po izvor.'!V232</f>
        <v>0</v>
      </c>
      <c r="I73" s="276">
        <f>'E4-Plan rash. -izdat. po izvor.'!W232</f>
        <v>0</v>
      </c>
      <c r="J73" s="276">
        <f>'E4-Plan rash. -izdat. po izvor.'!X232</f>
        <v>0</v>
      </c>
      <c r="K73" s="276">
        <f>'E4-Plan rash. -izdat. po izvor.'!Y232</f>
        <v>0</v>
      </c>
      <c r="L73" s="276">
        <f>'E4-Plan rash. -izdat. po izvor.'!Z232</f>
        <v>0</v>
      </c>
      <c r="M73" s="276">
        <f>'E4-Plan rash. -izdat. po izvor.'!AA232</f>
        <v>0</v>
      </c>
      <c r="N73" s="276">
        <f>'E4-Plan rash. -izdat. po izvor.'!AB232</f>
        <v>0</v>
      </c>
      <c r="O73" s="276">
        <f>'E4-Plan rash. -izdat. po izvor.'!AC232</f>
        <v>0</v>
      </c>
      <c r="P73" s="276">
        <f>'E4-Plan rash. -izdat. po izvor.'!AD232</f>
        <v>0</v>
      </c>
      <c r="Q73" s="276">
        <f>'E4-Plan rash. -izdat. po izvor.'!AE232</f>
        <v>0</v>
      </c>
      <c r="R73" s="276"/>
      <c r="S73" s="276">
        <f>'E4-Plan rash. -izdat. po izvor.'!AG232</f>
        <v>0</v>
      </c>
      <c r="T73" s="276">
        <f>'E4-Plan rash. -izdat. po izvor.'!AH232</f>
        <v>0</v>
      </c>
      <c r="U73" s="276">
        <f>'E4-Plan rash. -izdat. po izvor.'!AI232</f>
        <v>0</v>
      </c>
      <c r="V73" s="276">
        <f>'E4-Plan rash. -izdat. po izvor.'!AJ232</f>
        <v>0</v>
      </c>
      <c r="W73" s="276">
        <f>'E4-Plan rash. -izdat. po izvor.'!AK232</f>
        <v>0</v>
      </c>
      <c r="X73" s="276">
        <f>'E4-Plan rash. -izdat. po izvor.'!AL232</f>
        <v>0</v>
      </c>
      <c r="Y73" s="276">
        <f>'E4-Plan rash. -izdat. po izvor.'!AM232</f>
        <v>0</v>
      </c>
      <c r="Z73" s="276">
        <f>'E4-Plan rash. -izdat. po izvor.'!AN232</f>
        <v>0</v>
      </c>
      <c r="AA73" s="276">
        <f>'E4-Plan rash. -izdat. po izvor.'!AO232</f>
        <v>0</v>
      </c>
      <c r="AB73" s="276">
        <f>'E4-Plan rash. -izdat. po izvor.'!AP232</f>
        <v>0</v>
      </c>
    </row>
    <row r="74" spans="1:28" s="249" customFormat="1">
      <c r="A74" s="272" t="s">
        <v>74</v>
      </c>
      <c r="B74" s="273" t="s">
        <v>88</v>
      </c>
      <c r="C74" s="406">
        <f>'E4-Plan rash. -izdat. po izvor.'!Q233</f>
        <v>2040000</v>
      </c>
      <c r="D74" s="406">
        <f>'E4-Plan rash. -izdat. po izvor.'!R233</f>
        <v>0</v>
      </c>
      <c r="E74" s="406"/>
      <c r="F74" s="406">
        <f>'E4-Plan rash. -izdat. po izvor.'!T233</f>
        <v>2040000</v>
      </c>
      <c r="G74" s="406">
        <f>'E4-Plan rash. -izdat. po izvor.'!U233</f>
        <v>0</v>
      </c>
      <c r="H74" s="406">
        <f>'E4-Plan rash. -izdat. po izvor.'!V233</f>
        <v>0</v>
      </c>
      <c r="I74" s="406">
        <f>'E4-Plan rash. -izdat. po izvor.'!W233</f>
        <v>0</v>
      </c>
      <c r="J74" s="406">
        <f>'E4-Plan rash. -izdat. po izvor.'!X233</f>
        <v>0</v>
      </c>
      <c r="K74" s="406">
        <f>'E4-Plan rash. -izdat. po izvor.'!Y233</f>
        <v>0</v>
      </c>
      <c r="L74" s="406">
        <f>'E4-Plan rash. -izdat. po izvor.'!Z233</f>
        <v>0</v>
      </c>
      <c r="M74" s="406">
        <f>'E4-Plan rash. -izdat. po izvor.'!AA233</f>
        <v>0</v>
      </c>
      <c r="N74" s="406">
        <f>'E4-Plan rash. -izdat. po izvor.'!AB233</f>
        <v>0</v>
      </c>
      <c r="O74" s="406">
        <f>'E4-Plan rash. -izdat. po izvor.'!AC233</f>
        <v>0</v>
      </c>
      <c r="P74" s="406">
        <f>'E4-Plan rash. -izdat. po izvor.'!AD233</f>
        <v>1960000</v>
      </c>
      <c r="Q74" s="406">
        <f>'E4-Plan rash. -izdat. po izvor.'!AE233</f>
        <v>0</v>
      </c>
      <c r="R74" s="406"/>
      <c r="S74" s="406">
        <f>'E4-Plan rash. -izdat. po izvor.'!AG233</f>
        <v>1960000</v>
      </c>
      <c r="T74" s="406">
        <f>'E4-Plan rash. -izdat. po izvor.'!AH233</f>
        <v>0</v>
      </c>
      <c r="U74" s="406">
        <f>'E4-Plan rash. -izdat. po izvor.'!AI233</f>
        <v>0</v>
      </c>
      <c r="V74" s="406">
        <f>'E4-Plan rash. -izdat. po izvor.'!AJ233</f>
        <v>0</v>
      </c>
      <c r="W74" s="406">
        <f>'E4-Plan rash. -izdat. po izvor.'!AK233</f>
        <v>0</v>
      </c>
      <c r="X74" s="406">
        <f>'E4-Plan rash. -izdat. po izvor.'!AL233</f>
        <v>0</v>
      </c>
      <c r="Y74" s="406">
        <f>'E4-Plan rash. -izdat. po izvor.'!AM233</f>
        <v>0</v>
      </c>
      <c r="Z74" s="406">
        <f>'E4-Plan rash. -izdat. po izvor.'!AN233</f>
        <v>0</v>
      </c>
      <c r="AA74" s="406">
        <f>'E4-Plan rash. -izdat. po izvor.'!AO233</f>
        <v>0</v>
      </c>
      <c r="AB74" s="406">
        <f>'E4-Plan rash. -izdat. po izvor.'!AP233</f>
        <v>0</v>
      </c>
    </row>
    <row r="75" spans="1:28" ht="25.5">
      <c r="A75" s="283">
        <v>423</v>
      </c>
      <c r="B75" s="284" t="s">
        <v>89</v>
      </c>
      <c r="C75" s="285">
        <f>'E4-Plan rash. -izdat. po izvor.'!Q235</f>
        <v>2040000</v>
      </c>
      <c r="D75" s="285">
        <f>'E4-Plan rash. -izdat. po izvor.'!R235</f>
        <v>0</v>
      </c>
      <c r="E75" s="285"/>
      <c r="F75" s="285">
        <f>'E4-Plan rash. -izdat. po izvor.'!T235</f>
        <v>2040000</v>
      </c>
      <c r="G75" s="285">
        <f>'E4-Plan rash. -izdat. po izvor.'!U235</f>
        <v>0</v>
      </c>
      <c r="H75" s="285">
        <f>'E4-Plan rash. -izdat. po izvor.'!V235</f>
        <v>0</v>
      </c>
      <c r="I75" s="285">
        <f>'E4-Plan rash. -izdat. po izvor.'!W235</f>
        <v>0</v>
      </c>
      <c r="J75" s="285">
        <f>'E4-Plan rash. -izdat. po izvor.'!X235</f>
        <v>0</v>
      </c>
      <c r="K75" s="285">
        <f>'E4-Plan rash. -izdat. po izvor.'!Y235</f>
        <v>0</v>
      </c>
      <c r="L75" s="285">
        <f>'E4-Plan rash. -izdat. po izvor.'!Z235</f>
        <v>0</v>
      </c>
      <c r="M75" s="285">
        <f>'E4-Plan rash. -izdat. po izvor.'!AA235</f>
        <v>0</v>
      </c>
      <c r="N75" s="285">
        <f>'E4-Plan rash. -izdat. po izvor.'!AB235</f>
        <v>0</v>
      </c>
      <c r="O75" s="285">
        <f>'E4-Plan rash. -izdat. po izvor.'!AC235</f>
        <v>0</v>
      </c>
      <c r="P75" s="285">
        <f>'E4-Plan rash. -izdat. po izvor.'!AD235</f>
        <v>1960000</v>
      </c>
      <c r="Q75" s="285">
        <f>'E4-Plan rash. -izdat. po izvor.'!AE235</f>
        <v>0</v>
      </c>
      <c r="R75" s="285"/>
      <c r="S75" s="285">
        <f>'E4-Plan rash. -izdat. po izvor.'!AG235</f>
        <v>1960000</v>
      </c>
      <c r="T75" s="285">
        <f>'E4-Plan rash. -izdat. po izvor.'!AH235</f>
        <v>0</v>
      </c>
      <c r="U75" s="285">
        <f>'E4-Plan rash. -izdat. po izvor.'!AI235</f>
        <v>0</v>
      </c>
      <c r="V75" s="285">
        <f>'E4-Plan rash. -izdat. po izvor.'!AJ235</f>
        <v>0</v>
      </c>
      <c r="W75" s="285">
        <f>'E4-Plan rash. -izdat. po izvor.'!AK235</f>
        <v>0</v>
      </c>
      <c r="X75" s="285">
        <f>'E4-Plan rash. -izdat. po izvor.'!AL235</f>
        <v>0</v>
      </c>
      <c r="Y75" s="285">
        <f>'E4-Plan rash. -izdat. po izvor.'!AM235</f>
        <v>0</v>
      </c>
      <c r="Z75" s="285">
        <f>'E4-Plan rash. -izdat. po izvor.'!AN235</f>
        <v>0</v>
      </c>
      <c r="AA75" s="285">
        <f>'E4-Plan rash. -izdat. po izvor.'!AO235</f>
        <v>0</v>
      </c>
      <c r="AB75" s="285">
        <f>'E4-Plan rash. -izdat. po izvor.'!AP235</f>
        <v>0</v>
      </c>
    </row>
    <row r="76" spans="1:28" ht="26.25" thickBot="1">
      <c r="A76" s="286">
        <v>425</v>
      </c>
      <c r="B76" s="287" t="s">
        <v>393</v>
      </c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0"/>
      <c r="Q76" s="280"/>
      <c r="R76" s="280"/>
      <c r="S76" s="280"/>
      <c r="T76" s="281"/>
      <c r="U76" s="281"/>
      <c r="V76" s="281"/>
      <c r="W76" s="281"/>
      <c r="X76" s="281"/>
      <c r="Y76" s="281"/>
      <c r="Z76" s="281"/>
      <c r="AA76" s="281"/>
      <c r="AB76" s="281"/>
    </row>
    <row r="77" spans="1:28" ht="13.5" thickBot="1">
      <c r="A77" s="289"/>
      <c r="B77" s="290" t="s">
        <v>90</v>
      </c>
      <c r="C77" s="291">
        <f t="shared" ref="C77:AB77" si="105">C7+C45+C63</f>
        <v>61180969</v>
      </c>
      <c r="D77" s="291">
        <f t="shared" si="105"/>
        <v>1430000</v>
      </c>
      <c r="E77" s="291">
        <f t="shared" si="105"/>
        <v>1700000</v>
      </c>
      <c r="F77" s="291">
        <f t="shared" si="105"/>
        <v>4000000</v>
      </c>
      <c r="G77" s="291">
        <f t="shared" si="105"/>
        <v>300000</v>
      </c>
      <c r="H77" s="291">
        <f t="shared" si="105"/>
        <v>0</v>
      </c>
      <c r="I77" s="291">
        <f t="shared" si="105"/>
        <v>4350000</v>
      </c>
      <c r="J77" s="291">
        <f t="shared" si="105"/>
        <v>47555364</v>
      </c>
      <c r="K77" s="291">
        <f t="shared" si="105"/>
        <v>1730605</v>
      </c>
      <c r="L77" s="291">
        <f t="shared" si="105"/>
        <v>0</v>
      </c>
      <c r="M77" s="291">
        <f t="shared" si="105"/>
        <v>115000</v>
      </c>
      <c r="N77" s="291">
        <f t="shared" si="105"/>
        <v>0</v>
      </c>
      <c r="O77" s="291">
        <f t="shared" si="105"/>
        <v>0</v>
      </c>
      <c r="P77" s="291">
        <f t="shared" si="105"/>
        <v>61414476</v>
      </c>
      <c r="Q77" s="291">
        <f t="shared" si="105"/>
        <v>2500000</v>
      </c>
      <c r="R77" s="291">
        <f t="shared" si="105"/>
        <v>1700000</v>
      </c>
      <c r="S77" s="291">
        <f t="shared" si="105"/>
        <v>4000000</v>
      </c>
      <c r="T77" s="291">
        <f t="shared" si="105"/>
        <v>300000</v>
      </c>
      <c r="U77" s="291">
        <f t="shared" si="105"/>
        <v>0</v>
      </c>
      <c r="V77" s="291">
        <f t="shared" si="105"/>
        <v>3510000</v>
      </c>
      <c r="W77" s="291">
        <f t="shared" si="105"/>
        <v>47555364</v>
      </c>
      <c r="X77" s="291">
        <f t="shared" si="105"/>
        <v>1734112</v>
      </c>
      <c r="Y77" s="291">
        <f t="shared" si="105"/>
        <v>0</v>
      </c>
      <c r="Z77" s="291">
        <f t="shared" si="105"/>
        <v>115000</v>
      </c>
      <c r="AA77" s="291">
        <f t="shared" si="105"/>
        <v>0</v>
      </c>
      <c r="AB77" s="291">
        <f t="shared" si="105"/>
        <v>0</v>
      </c>
    </row>
    <row r="78" spans="1:28">
      <c r="C78" s="509">
        <f>SUM(D77:O77)</f>
        <v>61180969</v>
      </c>
      <c r="P78" s="510">
        <f>SUM(Q77:AB77)</f>
        <v>61414476</v>
      </c>
    </row>
  </sheetData>
  <mergeCells count="3">
    <mergeCell ref="A1:O1"/>
    <mergeCell ref="D3:F3"/>
    <mergeCell ref="Q3:S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H6" sqref="H6"/>
    </sheetView>
  </sheetViews>
  <sheetFormatPr defaultRowHeight="12.75"/>
  <cols>
    <col min="1" max="2" width="5.42578125"/>
    <col min="3" max="3" width="7.140625"/>
    <col min="4" max="4" width="7"/>
    <col min="5" max="5" width="48" customWidth="1"/>
    <col min="6" max="6" width="19.85546875"/>
    <col min="7" max="7" width="22.5703125"/>
    <col min="8" max="8" width="20.42578125" customWidth="1"/>
    <col min="9" max="251" width="14.85546875"/>
    <col min="252" max="253" width="5.42578125"/>
    <col min="254" max="254" width="7.140625"/>
    <col min="255" max="255" width="7"/>
    <col min="256" max="256" width="58.140625"/>
    <col min="257" max="257" width="19.5703125"/>
    <col min="258" max="258" width="22.5703125"/>
    <col min="259" max="259" width="21.5703125"/>
    <col min="260" max="507" width="14.85546875"/>
    <col min="508" max="509" width="5.42578125"/>
    <col min="510" max="510" width="7.140625"/>
    <col min="511" max="511" width="7"/>
    <col min="512" max="512" width="58.140625"/>
    <col min="513" max="513" width="19.5703125"/>
    <col min="514" max="514" width="22.5703125"/>
    <col min="515" max="515" width="21.5703125"/>
    <col min="516" max="763" width="14.85546875"/>
    <col min="764" max="765" width="5.42578125"/>
    <col min="766" max="766" width="7.140625"/>
    <col min="767" max="767" width="7"/>
    <col min="768" max="768" width="58.140625"/>
    <col min="769" max="769" width="19.5703125"/>
    <col min="770" max="770" width="22.5703125"/>
    <col min="771" max="771" width="21.5703125"/>
    <col min="772" max="1020" width="14.85546875"/>
  </cols>
  <sheetData>
    <row r="1" spans="1:8" ht="17.45" customHeight="1">
      <c r="A1" s="587" t="s">
        <v>406</v>
      </c>
      <c r="B1" s="587"/>
      <c r="C1" s="587"/>
      <c r="D1" s="587"/>
      <c r="E1" s="587"/>
      <c r="F1" s="587"/>
      <c r="G1" s="587"/>
      <c r="H1" s="587"/>
    </row>
    <row r="2" spans="1:8" s="13" customFormat="1" ht="17.45" customHeight="1">
      <c r="A2" s="588" t="s">
        <v>91</v>
      </c>
      <c r="B2" s="588"/>
      <c r="C2" s="588"/>
      <c r="D2" s="588"/>
      <c r="E2" s="588"/>
      <c r="F2" s="588"/>
      <c r="G2" s="588"/>
      <c r="H2" s="588"/>
    </row>
    <row r="3" spans="1:8" ht="18">
      <c r="A3" s="588"/>
      <c r="B3" s="588"/>
      <c r="C3" s="588"/>
      <c r="D3" s="588"/>
      <c r="E3" s="588"/>
      <c r="F3" s="588"/>
      <c r="G3" s="588"/>
      <c r="H3" s="588"/>
    </row>
    <row r="4" spans="1:8" ht="18">
      <c r="A4" s="14"/>
      <c r="B4" s="15"/>
      <c r="C4" s="15"/>
      <c r="D4" s="15"/>
      <c r="E4" s="15"/>
      <c r="H4" t="s">
        <v>405</v>
      </c>
    </row>
    <row r="5" spans="1:8" ht="26.25">
      <c r="A5" s="16"/>
      <c r="B5" s="17"/>
      <c r="C5" s="17"/>
      <c r="D5" s="18"/>
      <c r="E5" s="19"/>
      <c r="F5" s="20" t="s">
        <v>407</v>
      </c>
      <c r="G5" s="20" t="s">
        <v>408</v>
      </c>
      <c r="H5" s="21" t="s">
        <v>409</v>
      </c>
    </row>
    <row r="6" spans="1:8" ht="15.6" customHeight="1">
      <c r="A6" s="589" t="s">
        <v>95</v>
      </c>
      <c r="B6" s="589"/>
      <c r="C6" s="589"/>
      <c r="D6" s="589"/>
      <c r="E6" s="589"/>
      <c r="F6" s="72">
        <v>56079804.75</v>
      </c>
      <c r="G6" s="72">
        <v>52476030.899999999</v>
      </c>
      <c r="H6" s="72">
        <v>52476030.899999999</v>
      </c>
    </row>
    <row r="7" spans="1:8" ht="15.6" customHeight="1">
      <c r="A7" s="589" t="s">
        <v>96</v>
      </c>
      <c r="B7" s="589"/>
      <c r="C7" s="589"/>
      <c r="D7" s="589"/>
      <c r="E7" s="589"/>
      <c r="F7" s="22">
        <v>56078304.75</v>
      </c>
      <c r="G7" s="22">
        <v>52475530.899999999</v>
      </c>
      <c r="H7" s="22">
        <v>52475530.899999999</v>
      </c>
    </row>
    <row r="8" spans="1:8" ht="15.75">
      <c r="A8" s="590" t="s">
        <v>97</v>
      </c>
      <c r="B8" s="590"/>
      <c r="C8" s="590"/>
      <c r="D8" s="590"/>
      <c r="E8" s="590"/>
      <c r="F8" s="22">
        <v>1500</v>
      </c>
      <c r="G8" s="22">
        <v>1500</v>
      </c>
      <c r="H8" s="22">
        <v>1500</v>
      </c>
    </row>
    <row r="9" spans="1:8" ht="15.75">
      <c r="A9" s="23" t="s">
        <v>98</v>
      </c>
      <c r="B9" s="24"/>
      <c r="C9" s="24"/>
      <c r="D9" s="24"/>
      <c r="E9" s="24"/>
      <c r="F9" s="72">
        <v>56471914.75</v>
      </c>
      <c r="G9" s="72">
        <v>52476030.899999999</v>
      </c>
      <c r="H9" s="72">
        <v>52476030.899999999</v>
      </c>
    </row>
    <row r="10" spans="1:8" ht="15.6" customHeight="1">
      <c r="A10" s="589" t="s">
        <v>99</v>
      </c>
      <c r="B10" s="589"/>
      <c r="C10" s="589"/>
      <c r="D10" s="589"/>
      <c r="E10" s="589"/>
      <c r="F10" s="25">
        <v>50918949.159999996</v>
      </c>
      <c r="G10" s="25">
        <v>50366030.899999999</v>
      </c>
      <c r="H10" s="25">
        <v>50286030.899999999</v>
      </c>
    </row>
    <row r="11" spans="1:8" ht="15.75">
      <c r="A11" s="590" t="s">
        <v>100</v>
      </c>
      <c r="B11" s="590"/>
      <c r="C11" s="590"/>
      <c r="D11" s="590"/>
      <c r="E11" s="590"/>
      <c r="F11" s="25">
        <v>5552965.5899999999</v>
      </c>
      <c r="G11" s="25">
        <v>2110000</v>
      </c>
      <c r="H11" s="25">
        <v>2190000</v>
      </c>
    </row>
    <row r="12" spans="1:8" ht="15.6" customHeight="1">
      <c r="A12" s="589" t="s">
        <v>101</v>
      </c>
      <c r="B12" s="589"/>
      <c r="C12" s="589"/>
      <c r="D12" s="589"/>
      <c r="E12" s="589"/>
      <c r="F12" s="98">
        <f>+F6-F9</f>
        <v>-392110</v>
      </c>
      <c r="G12" s="26">
        <f>+G6-G9</f>
        <v>0</v>
      </c>
      <c r="H12" s="26">
        <f>+H6-H9</f>
        <v>0</v>
      </c>
    </row>
    <row r="13" spans="1:8" ht="18">
      <c r="A13" s="588"/>
      <c r="B13" s="588"/>
      <c r="C13" s="588"/>
      <c r="D13" s="588"/>
      <c r="E13" s="588"/>
      <c r="F13" s="588"/>
      <c r="G13" s="588"/>
      <c r="H13" s="588"/>
    </row>
    <row r="14" spans="1:8" ht="26.25">
      <c r="A14" s="16"/>
      <c r="B14" s="17"/>
      <c r="C14" s="17"/>
      <c r="D14" s="18"/>
      <c r="E14" s="19"/>
      <c r="F14" s="20" t="s">
        <v>92</v>
      </c>
      <c r="G14" s="20" t="s">
        <v>93</v>
      </c>
      <c r="H14" s="21" t="s">
        <v>94</v>
      </c>
    </row>
    <row r="15" spans="1:8" ht="15.6" customHeight="1">
      <c r="A15" s="591" t="s">
        <v>102</v>
      </c>
      <c r="B15" s="591"/>
      <c r="C15" s="591"/>
      <c r="D15" s="591"/>
      <c r="E15" s="591"/>
      <c r="F15" s="99">
        <v>392110</v>
      </c>
      <c r="G15" s="27">
        <v>0</v>
      </c>
      <c r="H15" s="26">
        <v>0</v>
      </c>
    </row>
    <row r="16" spans="1:8" s="28" customFormat="1" ht="18">
      <c r="A16" s="588"/>
      <c r="B16" s="588"/>
      <c r="C16" s="588"/>
      <c r="D16" s="588"/>
      <c r="E16" s="588"/>
      <c r="F16" s="588"/>
      <c r="G16" s="588"/>
      <c r="H16" s="588"/>
    </row>
    <row r="17" spans="1:8" ht="26.25">
      <c r="A17" s="16"/>
      <c r="B17" s="17"/>
      <c r="C17" s="17"/>
      <c r="D17" s="18"/>
      <c r="E17" s="19"/>
      <c r="F17" s="20" t="s">
        <v>92</v>
      </c>
      <c r="G17" s="20" t="s">
        <v>93</v>
      </c>
      <c r="H17" s="21" t="s">
        <v>94</v>
      </c>
    </row>
    <row r="18" spans="1:8" ht="17.45" customHeight="1">
      <c r="A18" s="589" t="s">
        <v>103</v>
      </c>
      <c r="B18" s="589"/>
      <c r="C18" s="589"/>
      <c r="D18" s="589"/>
      <c r="E18" s="589"/>
      <c r="F18" s="29"/>
      <c r="G18" s="29"/>
      <c r="H18" s="29"/>
    </row>
    <row r="19" spans="1:8" ht="17.45" customHeight="1">
      <c r="A19" s="589" t="s">
        <v>104</v>
      </c>
      <c r="B19" s="589"/>
      <c r="C19" s="589"/>
      <c r="D19" s="589"/>
      <c r="E19" s="589"/>
      <c r="F19" s="29"/>
      <c r="G19" s="29"/>
      <c r="H19" s="29"/>
    </row>
    <row r="20" spans="1:8" ht="17.45" customHeight="1">
      <c r="A20" s="589" t="s">
        <v>105</v>
      </c>
      <c r="B20" s="589"/>
      <c r="C20" s="589"/>
      <c r="D20" s="589"/>
      <c r="E20" s="589"/>
      <c r="F20" s="29"/>
      <c r="G20" s="29"/>
      <c r="H20" s="29"/>
    </row>
    <row r="21" spans="1:8" ht="18">
      <c r="A21" s="19"/>
      <c r="B21" s="30"/>
      <c r="C21" s="31"/>
      <c r="D21" s="32"/>
      <c r="E21" s="30"/>
      <c r="F21" s="33"/>
      <c r="G21" s="33"/>
      <c r="H21" s="33"/>
    </row>
    <row r="22" spans="1:8" ht="17.45" customHeight="1">
      <c r="A22" s="589" t="s">
        <v>106</v>
      </c>
      <c r="B22" s="589"/>
      <c r="C22" s="589"/>
      <c r="D22" s="589"/>
      <c r="E22" s="589"/>
      <c r="F22" s="29">
        <f>SUM(F12,F15,F20)</f>
        <v>0</v>
      </c>
      <c r="G22" s="29">
        <f>SUM(G12,G15,G20)</f>
        <v>0</v>
      </c>
      <c r="H22" s="29">
        <f>SUM(H12,H15,H20)</f>
        <v>0</v>
      </c>
    </row>
  </sheetData>
  <mergeCells count="16">
    <mergeCell ref="A22:E22"/>
    <mergeCell ref="A15:E15"/>
    <mergeCell ref="A16:H16"/>
    <mergeCell ref="A18:E18"/>
    <mergeCell ref="A19:E19"/>
    <mergeCell ref="A20:E20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Sažetak općeg dijela </vt:lpstr>
      <vt:lpstr>E3-2020 Plan prih.po izv.</vt:lpstr>
      <vt:lpstr>E3-Plan prih.po izvorima </vt:lpstr>
      <vt:lpstr>E5-Plan prih.po izvor.</vt:lpstr>
      <vt:lpstr>E4-Plan rash. -izdat. po izvor.</vt:lpstr>
      <vt:lpstr>E3- 2020-Plan rash. i izdat. </vt:lpstr>
      <vt:lpstr>E3-2021-22-Plan rash. i izd </vt:lpstr>
      <vt:lpstr>E3i2-Plan rash. i izd</vt:lpstr>
      <vt:lpstr>StaroSažetak općeg dijela</vt:lpstr>
      <vt:lpstr>E2- 2021-22 Plan prih.po izv  </vt:lpstr>
      <vt:lpstr>E2-2021-22-Plan rash. i izd </vt:lpstr>
      <vt:lpstr>Opći dio - Prihodi</vt:lpstr>
      <vt:lpstr>Opći dio - rashodi</vt:lpstr>
      <vt:lpstr>Opći dioP - Prihodi (2)</vt:lpstr>
      <vt:lpstr>Opći dioP - rashodi (2)</vt:lpstr>
      <vt:lpstr>'E3-2020 Plan prih.po izv.'!Print_Area</vt:lpstr>
      <vt:lpstr>'E4-Plan rash. -izdat. po izvor.'!Print_Area</vt:lpstr>
      <vt:lpstr>'Sažetak općeg dijela '!Print_Area</vt:lpstr>
      <vt:lpstr>'E2-2021-22-Plan rash. i izd '!Print_Titles</vt:lpstr>
      <vt:lpstr>'E3- 2020-Plan rash. i izdat. '!Print_Titles</vt:lpstr>
      <vt:lpstr>'E3-2021-22-Plan rash. i izd '!Print_Titles</vt:lpstr>
      <vt:lpstr>'E3i2-Plan rash. i izd'!Print_Titles</vt:lpstr>
      <vt:lpstr>'E4-Plan rash. -izdat. po izvor.'!Print_Titles</vt:lpstr>
      <vt:lpstr>'E2-2021-22-Plan rash. i izd '!Print_Titles_0</vt:lpstr>
      <vt:lpstr>'E3- 2020-Plan rash. i izdat. '!Print_Titles_0</vt:lpstr>
      <vt:lpstr>'E3-2021-22-Plan rash. i izd '!Print_Titles_0</vt:lpstr>
      <vt:lpstr>'E3i2-Plan rash. i izd'!Print_Titles_0</vt:lpstr>
      <vt:lpstr>'E4-Plan rash. -izdat. po izvor.'!Print_Titles_0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Davor Vukobrat</cp:lastModifiedBy>
  <cp:revision>10</cp:revision>
  <cp:lastPrinted>2019-10-22T12:21:34Z</cp:lastPrinted>
  <dcterms:created xsi:type="dcterms:W3CDTF">2013-09-11T11:00:21Z</dcterms:created>
  <dcterms:modified xsi:type="dcterms:W3CDTF">2019-12-16T09:24:05Z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