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ina.UHMP\Documents\UV-2024\UV-23-12-2024\Objava\"/>
    </mc:Choice>
  </mc:AlternateContent>
  <xr:revisionPtr revIDLastSave="0" documentId="13_ncr:1_{E6D157D5-7787-4295-9B8F-8E905ED6ED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 " sheetId="8" r:id="rId4"/>
    <sheet name="POSEBNI DIO" sheetId="7" r:id="rId5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9" i="7" l="1"/>
  <c r="G108" i="7" s="1"/>
  <c r="F109" i="7"/>
  <c r="F108" i="7" s="1"/>
  <c r="E109" i="7"/>
  <c r="E108" i="7" s="1"/>
  <c r="G106" i="7"/>
  <c r="G105" i="7" s="1"/>
  <c r="G104" i="7" s="1"/>
  <c r="F106" i="7"/>
  <c r="E106" i="7"/>
  <c r="E105" i="7" s="1"/>
  <c r="F105" i="7"/>
  <c r="F93" i="7"/>
  <c r="G93" i="7"/>
  <c r="F52" i="3"/>
  <c r="G52" i="3"/>
  <c r="E52" i="3"/>
  <c r="F10" i="8"/>
  <c r="F9" i="8" s="1"/>
  <c r="F8" i="8" s="1"/>
  <c r="G10" i="8"/>
  <c r="G9" i="8" s="1"/>
  <c r="G8" i="8" s="1"/>
  <c r="E10" i="8"/>
  <c r="E9" i="8" s="1"/>
  <c r="E8" i="8" s="1"/>
  <c r="E102" i="7"/>
  <c r="E101" i="7" s="1"/>
  <c r="F102" i="7"/>
  <c r="F101" i="7" s="1"/>
  <c r="G102" i="7"/>
  <c r="G101" i="7" s="1"/>
  <c r="G98" i="7"/>
  <c r="G97" i="7" s="1"/>
  <c r="F98" i="7"/>
  <c r="F97" i="7" s="1"/>
  <c r="E98" i="7"/>
  <c r="E97" i="7" s="1"/>
  <c r="G76" i="7"/>
  <c r="G75" i="7" s="1"/>
  <c r="F76" i="7"/>
  <c r="F75" i="7" s="1"/>
  <c r="E76" i="7"/>
  <c r="E75" i="7" s="1"/>
  <c r="E72" i="7"/>
  <c r="F72" i="7"/>
  <c r="G72" i="7"/>
  <c r="E51" i="7"/>
  <c r="E50" i="7" s="1"/>
  <c r="F51" i="7"/>
  <c r="F50" i="7" s="1"/>
  <c r="G51" i="7"/>
  <c r="G50" i="7" s="1"/>
  <c r="E47" i="7"/>
  <c r="F47" i="7"/>
  <c r="F46" i="7" s="1"/>
  <c r="G47" i="7"/>
  <c r="G46" i="7" s="1"/>
  <c r="G43" i="7"/>
  <c r="G42" i="7" s="1"/>
  <c r="F43" i="7"/>
  <c r="F42" i="7" s="1"/>
  <c r="E43" i="7"/>
  <c r="E42" i="7" s="1"/>
  <c r="G39" i="7"/>
  <c r="G38" i="7" s="1"/>
  <c r="F39" i="7"/>
  <c r="F38" i="7" s="1"/>
  <c r="E39" i="7"/>
  <c r="E38" i="7" s="1"/>
  <c r="G30" i="7"/>
  <c r="G29" i="7" s="1"/>
  <c r="F30" i="7"/>
  <c r="F29" i="7" s="1"/>
  <c r="E30" i="7"/>
  <c r="E29" i="7" s="1"/>
  <c r="F28" i="1"/>
  <c r="G54" i="3"/>
  <c r="G51" i="3" s="1"/>
  <c r="F54" i="3"/>
  <c r="F51" i="3" s="1"/>
  <c r="G60" i="3"/>
  <c r="F60" i="3"/>
  <c r="E54" i="3"/>
  <c r="E51" i="3" s="1"/>
  <c r="E60" i="3"/>
  <c r="D11" i="5"/>
  <c r="D10" i="5" s="1"/>
  <c r="C11" i="5"/>
  <c r="C10" i="5" s="1"/>
  <c r="B11" i="5"/>
  <c r="B10" i="5" s="1"/>
  <c r="E90" i="7"/>
  <c r="F90" i="7"/>
  <c r="G90" i="7"/>
  <c r="E94" i="7"/>
  <c r="E93" i="7" s="1"/>
  <c r="F94" i="7"/>
  <c r="G94" i="7"/>
  <c r="F79" i="7"/>
  <c r="G79" i="7"/>
  <c r="F87" i="7"/>
  <c r="F86" i="7" s="1"/>
  <c r="G87" i="7"/>
  <c r="G86" i="7" s="1"/>
  <c r="F81" i="7"/>
  <c r="G81" i="7"/>
  <c r="E87" i="7"/>
  <c r="E86" i="7" s="1"/>
  <c r="F84" i="7"/>
  <c r="F83" i="7" s="1"/>
  <c r="G84" i="7"/>
  <c r="G83" i="7" s="1"/>
  <c r="F64" i="7"/>
  <c r="F63" i="7" s="1"/>
  <c r="F60" i="7"/>
  <c r="F59" i="7" s="1"/>
  <c r="G55" i="7"/>
  <c r="G54" i="7" s="1"/>
  <c r="F55" i="7"/>
  <c r="F54" i="7" s="1"/>
  <c r="F47" i="3"/>
  <c r="G47" i="3"/>
  <c r="H20" i="1"/>
  <c r="G20" i="1"/>
  <c r="F20" i="1"/>
  <c r="F26" i="1"/>
  <c r="F25" i="1" s="1"/>
  <c r="E91" i="7"/>
  <c r="F91" i="7"/>
  <c r="G91" i="7"/>
  <c r="E70" i="7"/>
  <c r="F70" i="7"/>
  <c r="G70" i="7"/>
  <c r="E60" i="7"/>
  <c r="E59" i="7" s="1"/>
  <c r="G60" i="7"/>
  <c r="G59" i="7" s="1"/>
  <c r="E64" i="7"/>
  <c r="E63" i="7" s="1"/>
  <c r="G64" i="7"/>
  <c r="G63" i="7" s="1"/>
  <c r="E47" i="3"/>
  <c r="E39" i="3"/>
  <c r="F39" i="3"/>
  <c r="G39" i="3"/>
  <c r="E33" i="3"/>
  <c r="F33" i="3"/>
  <c r="G33" i="3"/>
  <c r="E84" i="7"/>
  <c r="E83" i="7" s="1"/>
  <c r="E81" i="7"/>
  <c r="E79" i="7"/>
  <c r="E55" i="7"/>
  <c r="E54" i="7" s="1"/>
  <c r="E34" i="7"/>
  <c r="E33" i="7" s="1"/>
  <c r="E24" i="7"/>
  <c r="E23" i="7" s="1"/>
  <c r="E19" i="7"/>
  <c r="E18" i="7" s="1"/>
  <c r="E14" i="7"/>
  <c r="E13" i="7" s="1"/>
  <c r="E10" i="7"/>
  <c r="E9" i="7" s="1"/>
  <c r="F104" i="7" l="1"/>
  <c r="E104" i="7"/>
  <c r="F63" i="3"/>
  <c r="G32" i="3"/>
  <c r="F32" i="3"/>
  <c r="E32" i="3"/>
  <c r="E63" i="3"/>
  <c r="G89" i="7"/>
  <c r="F89" i="7"/>
  <c r="F96" i="7"/>
  <c r="E89" i="7"/>
  <c r="G96" i="7"/>
  <c r="E96" i="7"/>
  <c r="E8" i="7"/>
  <c r="G37" i="7"/>
  <c r="F37" i="7"/>
  <c r="E46" i="7"/>
  <c r="E37" i="7" s="1"/>
  <c r="G63" i="3"/>
  <c r="G69" i="7"/>
  <c r="G78" i="7"/>
  <c r="F78" i="7"/>
  <c r="F69" i="7"/>
  <c r="G58" i="7"/>
  <c r="F58" i="7"/>
  <c r="E69" i="7"/>
  <c r="E58" i="7"/>
  <c r="E28" i="7"/>
  <c r="E78" i="7"/>
  <c r="F10" i="7"/>
  <c r="F9" i="7" s="1"/>
  <c r="G10" i="7"/>
  <c r="G9" i="7" s="1"/>
  <c r="F34" i="7"/>
  <c r="F33" i="7" s="1"/>
  <c r="G34" i="7"/>
  <c r="G33" i="7" s="1"/>
  <c r="F24" i="7"/>
  <c r="F23" i="7" s="1"/>
  <c r="G24" i="7"/>
  <c r="G23" i="7" s="1"/>
  <c r="F19" i="7"/>
  <c r="F18" i="7" s="1"/>
  <c r="G19" i="7"/>
  <c r="G18" i="7" s="1"/>
  <c r="F14" i="7"/>
  <c r="F13" i="7" s="1"/>
  <c r="G14" i="7"/>
  <c r="G13" i="7" s="1"/>
  <c r="F68" i="7" l="1"/>
  <c r="F67" i="7" s="1"/>
  <c r="E68" i="7"/>
  <c r="E67" i="7" s="1"/>
  <c r="G68" i="7"/>
  <c r="G67" i="7" s="1"/>
  <c r="G8" i="7"/>
  <c r="F8" i="7"/>
  <c r="E7" i="7"/>
  <c r="F28" i="7"/>
  <c r="G28" i="7"/>
  <c r="G25" i="3"/>
  <c r="F25" i="3"/>
  <c r="E25" i="3"/>
  <c r="G20" i="3"/>
  <c r="F20" i="3"/>
  <c r="E20" i="3"/>
  <c r="G17" i="3"/>
  <c r="F17" i="3"/>
  <c r="E17" i="3"/>
  <c r="G15" i="3"/>
  <c r="F15" i="3"/>
  <c r="E15" i="3"/>
  <c r="G13" i="3"/>
  <c r="F13" i="3"/>
  <c r="E13" i="3"/>
  <c r="G11" i="3"/>
  <c r="F11" i="3"/>
  <c r="E11" i="3"/>
  <c r="F7" i="7" l="1"/>
  <c r="F6" i="7" s="1"/>
  <c r="G7" i="7"/>
  <c r="G6" i="7" s="1"/>
  <c r="E6" i="7"/>
  <c r="G10" i="3"/>
  <c r="G27" i="3" s="1"/>
  <c r="F10" i="3"/>
  <c r="F27" i="3" s="1"/>
  <c r="E10" i="3"/>
  <c r="E27" i="3" s="1"/>
  <c r="H10" i="1" l="1"/>
  <c r="H7" i="1"/>
  <c r="H13" i="1" l="1"/>
  <c r="G10" i="1"/>
  <c r="F10" i="1"/>
  <c r="G7" i="1"/>
  <c r="F7" i="1"/>
  <c r="F13" i="1" l="1"/>
  <c r="F30" i="1" s="1"/>
  <c r="G13" i="1"/>
</calcChain>
</file>

<file path=xl/sharedStrings.xml><?xml version="1.0" encoding="utf-8"?>
<sst xmlns="http://schemas.openxmlformats.org/spreadsheetml/2006/main" count="247" uniqueCount="107">
  <si>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</si>
  <si>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</si>
  <si>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</si>
  <si>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</si>
  <si>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</si>
  <si>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</si>
  <si>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</si>
  <si>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</si>
  <si>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</si>
  <si>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</si>
  <si>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</si>
  <si>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</si>
  <si>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</si>
  <si>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</si>
  <si>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</si>
  <si>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</si>
  <si>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</si>
  <si>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RASHODI POSLOVANJA</t>
  </si>
  <si>
    <t>Naziv rashoda</t>
  </si>
  <si>
    <t>Rashodi poslovanja</t>
  </si>
  <si>
    <t>RASHODI PREMA FUNKCIJSKOJ KLASIFIKACIJI</t>
  </si>
  <si>
    <t>BROJČANA OZNAKA I NAZIV</t>
  </si>
  <si>
    <t>UKUPNI RASHODI</t>
  </si>
  <si>
    <t>B. RAČUN FINANCIRANJA</t>
  </si>
  <si>
    <t>II. POSEBNI DIO</t>
  </si>
  <si>
    <t>I. OPĆI DIO</t>
  </si>
  <si>
    <t>Šifra</t>
  </si>
  <si>
    <t xml:space="preserve">Naziv </t>
  </si>
  <si>
    <t>A) SAŽETAK RAČUNA PRIHODA I RASHODA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</si>
  <si>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</si>
  <si>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</si>
  <si>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</si>
  <si>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Projekcija 
za 2025.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</si>
  <si>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</si>
  <si>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</si>
  <si>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</si>
  <si>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VIŠAK  IZ PRETHODNE(IH) GODINE KOJI ĆE SE RASPOREDITI</t>
  </si>
  <si>
    <t>MANJAK IZ PRETHODNE(IH) GODINE KOJI ĆE SE  POKRITI</t>
  </si>
  <si>
    <t>6 Prihodi poslovanja</t>
  </si>
  <si>
    <t>63 Pomoći iz inozemstva i od subjekata unutar općeg proračuna</t>
  </si>
  <si>
    <t>Izvor: 43 Prihodi za posebne namjene - proračunski korisnici</t>
  </si>
  <si>
    <t>Izvor: 52 Pomoći - proračunski korisnici</t>
  </si>
  <si>
    <t>64 Prihodi od imovine</t>
  </si>
  <si>
    <t>Izvor: 32 Vlastiti prihodi - proračunski korisnici</t>
  </si>
  <si>
    <t>65 Prihodi od upravnih i administrativnih pristojbi, pristojbi po posebnim propisima i naknada</t>
  </si>
  <si>
    <t>Izvor: 73 Prihodi od prodaje ili zamjene nefin. imov. i naknade štete s nalova osiguranja - prorač. korisnici</t>
  </si>
  <si>
    <t>66 Prihodi od prodaje proizvoda i robe te pruženih usluga i prihodi od donacija te povrati po protestiranim jamstvima</t>
  </si>
  <si>
    <t>Izvor: 62 Donacije - proračunski korisnici</t>
  </si>
  <si>
    <t>67 Prihodi iz nadležnog proračuna i od HZZO-a temeljem ugovornih obveza</t>
  </si>
  <si>
    <t>Izvor: 11 Opći prihodi i primici</t>
  </si>
  <si>
    <t>Izvor: 44 Prihodi za decentralizirane funkcije</t>
  </si>
  <si>
    <t>Izvor: 51 Pomoći</t>
  </si>
  <si>
    <t>68 Kazne, upravne mjere i ostali prihodi</t>
  </si>
  <si>
    <t>SVEUKUPNO PRIHODI</t>
  </si>
  <si>
    <t>31 Rashodi za zaposlene</t>
  </si>
  <si>
    <t>32 Materijalni rashodi</t>
  </si>
  <si>
    <t>34 Financijski rashodi</t>
  </si>
  <si>
    <t>4 Rashodi za nabavu nefinancijske imovine</t>
  </si>
  <si>
    <t>42 Rashodi za nabavu proizvedene dugotrajne imovine</t>
  </si>
  <si>
    <t>SVEUKUPNO RASHODI</t>
  </si>
  <si>
    <t>SVEUKUPNO RASHODI I IZDACI</t>
  </si>
  <si>
    <t>3 Rashodi poslovanja</t>
  </si>
  <si>
    <t>Izdaci za otplatu glavnice primljenih kredita i zajmova</t>
  </si>
  <si>
    <t>Projekcija 
za 2026.</t>
  </si>
  <si>
    <t xml:space="preserve">Prihodi za decentralizirane funkcije </t>
  </si>
  <si>
    <t>EUR</t>
  </si>
  <si>
    <t>Projekcija proračuna
za 2026.</t>
  </si>
  <si>
    <t>** Napomena: Iznosi u stupcu Izvršenje 2022. preračunavaju se iz kuna u eure prema fiksnom tečaju konverzije (1 EUR=7,53450 kuna) i po pravilima za preračunavanje i zaokruživanje.</t>
  </si>
  <si>
    <r>
      <t>i</t>
    </r>
    <r>
      <rPr>
        <sz val="8"/>
        <color indexed="8"/>
        <rFont val="Arial"/>
        <family val="2"/>
        <charset val="238"/>
      </rPr>
      <t>zvor 321</t>
    </r>
  </si>
  <si>
    <t>54 Izdaci za otplatu glavnice primljenih kredita i zajmova</t>
  </si>
  <si>
    <t>Plan za 2025.</t>
  </si>
  <si>
    <t>Projekcija 
za 2027.</t>
  </si>
  <si>
    <t>Program: 4209 Zdravstvena zaštita</t>
  </si>
  <si>
    <t>A 420906</t>
  </si>
  <si>
    <t>A 420906 Administracija i upravljanje</t>
  </si>
  <si>
    <t>A 420908</t>
  </si>
  <si>
    <t>A 420908 Specijalizacije doktora medicine- Eu projekt</t>
  </si>
  <si>
    <t>A 420909</t>
  </si>
  <si>
    <t>A 420909 Dodatni timovi medicinske pomoći</t>
  </si>
  <si>
    <t>A 420910</t>
  </si>
  <si>
    <t>A 420910 Specijalizacije medicinskih sestara i tehničara</t>
  </si>
  <si>
    <t>Program: 4210 Unaprjeđenje zdravstvene zaštite</t>
  </si>
  <si>
    <t>K 421009</t>
  </si>
  <si>
    <t>K 421009 Ulaganje i opremanje objekata</t>
  </si>
  <si>
    <t>41 Rashodi za nabavu neproizvedene dugotrajne imovine</t>
  </si>
  <si>
    <t>Izvor: 38 Prenesena sredstva- vlastiti prihodi proračunskih korisnika</t>
  </si>
  <si>
    <t>K 421010</t>
  </si>
  <si>
    <t>K 421010 Zanavljanje voznog parka</t>
  </si>
  <si>
    <t>A 421011</t>
  </si>
  <si>
    <t>A 421011 Povećanje dostupnosti zdravstvene zaštite</t>
  </si>
  <si>
    <t>Prihodi za posebne namjene</t>
  </si>
  <si>
    <t>Funk. klas: 0740 Službe javnog zdravstva</t>
  </si>
  <si>
    <t>Glava: 4-5 ZAVOD ZA HITNU MEDICINU PGŽ</t>
  </si>
  <si>
    <t>Izvor: 38 Prenesena sredstva- vlastiti prihodi proračunskog korisnika</t>
  </si>
  <si>
    <t xml:space="preserve">Proračun za 2025. </t>
  </si>
  <si>
    <t>Projekcija proračuna
za 2027.</t>
  </si>
  <si>
    <t>A 421036</t>
  </si>
  <si>
    <t>Izvor: 445 Prihodi za decentralizirane funkcije- zdravstvene ustanove</t>
  </si>
  <si>
    <t>5 Izdaci za financijsku imovinu i otplate zajmova</t>
  </si>
  <si>
    <t>54 izdaci za otplatu glavnice primljenih kredita i zajmova</t>
  </si>
  <si>
    <t>Izdaci za financijsku imovinu i otpate zajmova</t>
  </si>
  <si>
    <t>A 421036 Otplata kredita</t>
  </si>
  <si>
    <t xml:space="preserve"> FINANCIJSKI PLAN ZAVODA ZA HITNU MEDICINU PRIMORSKO GORANSKE ŽUPANIJE
ZA 2025. I PROJEKCIJA ZA 2026. I 2027. GODINU</t>
  </si>
  <si>
    <t xml:space="preserve"> FINANCIJSKI PLAN ZAVODA ZA HITNU MEDICINU PRIMORSKO-GORANSKE ŽUPANIJE
ZA 2025. I PROJEKCIJA ZA 2026. I 2027. GODINU</t>
  </si>
  <si>
    <t>FINANCIJSKI  PLAN  ZAODA ZA HITNU MEDICINU PRIMORSKO-GORANSKE ŽUPANIJE
ZA 2025. I PROJEKCIJA ZA 2026. I 2027. GODINU</t>
  </si>
  <si>
    <t>FINANCIJSKI  PLAN ZAVODA ZA HITNU MEDICINU PRIMORSKO-GORANSKE ŽUPANIJE 
ZA 2025. I PROJEKCIJA ZA 2026. I 2027. GODINU</t>
  </si>
  <si>
    <t>FINANCIJSKI  PLAN  ZAVODA ZA HITNU MEDICINU PRIMORSKO-GORANSKE ŽUPANIJE
ZA 2025. I PROJEKCIJA ZA 2026. I 2027.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</si>
</sst>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17" fillId="0" borderId="1" xfId="0" quotePrefix="1" applyFont="1" applyBorder="1" applyAlignment="1">
      <alignment horizontal="left" wrapText="1"/>
    </xf>
    <xf numFmtId="0" fontId="17" fillId="0" borderId="2" xfId="0" quotePrefix="1" applyFont="1" applyBorder="1" applyAlignment="1">
      <alignment horizontal="left" wrapText="1"/>
    </xf>
    <xf numFmtId="0" fontId="17" fillId="0" borderId="2" xfId="0" quotePrefix="1" applyFont="1" applyBorder="1" applyAlignment="1">
      <alignment horizontal="center" wrapText="1"/>
    </xf>
    <xf numFmtId="0" fontId="17" fillId="0" borderId="2" xfId="0" quotePrefix="1" applyFont="1" applyBorder="1" applyAlignment="1">
      <alignment horizontal="left"/>
    </xf>
    <xf numFmtId="0" fontId="17" fillId="2" borderId="3" xfId="0" applyFont="1" applyFill="1" applyBorder="1" applyAlignment="1">
      <alignment horizontal="center" vertical="center" wrapText="1"/>
    </xf>
    <xf numFmtId="4" fontId="17" fillId="3" borderId="3" xfId="0" applyNumberFormat="1" applyFont="1" applyFill="1" applyBorder="1" applyAlignment="1">
      <alignment horizontal="right"/>
    </xf>
    <xf numFmtId="4" fontId="17" fillId="0" borderId="3" xfId="0" applyNumberFormat="1" applyFont="1" applyBorder="1" applyAlignment="1">
      <alignment horizontal="right"/>
    </xf>
    <xf numFmtId="0" fontId="18" fillId="3" borderId="1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4" fontId="17" fillId="0" borderId="3" xfId="0" applyNumberFormat="1" applyFont="1" applyBorder="1" applyAlignment="1">
      <alignment horizontal="right" wrapText="1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/>
    <xf numFmtId="3" fontId="17" fillId="0" borderId="3" xfId="0" applyNumberFormat="1" applyFont="1" applyBorder="1" applyAlignment="1">
      <alignment horizontal="right"/>
    </xf>
    <xf numFmtId="0" fontId="17" fillId="0" borderId="0" xfId="0" quotePrefix="1" applyFont="1" applyAlignment="1">
      <alignment horizontal="center" vertical="center" wrapText="1"/>
    </xf>
    <xf numFmtId="3" fontId="17" fillId="4" borderId="1" xfId="0" quotePrefix="1" applyNumberFormat="1" applyFont="1" applyFill="1" applyBorder="1" applyAlignment="1">
      <alignment horizontal="right"/>
    </xf>
    <xf numFmtId="0" fontId="21" fillId="0" borderId="0" xfId="0" applyFont="1"/>
    <xf numFmtId="4" fontId="23" fillId="5" borderId="6" xfId="0" applyNumberFormat="1" applyFont="1" applyFill="1" applyBorder="1" applyAlignment="1">
      <alignment horizontal="right" wrapText="1" inden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4" fontId="24" fillId="0" borderId="6" xfId="0" applyNumberFormat="1" applyFont="1" applyBorder="1" applyAlignment="1">
      <alignment horizontal="right" wrapText="1" indent="1"/>
    </xf>
    <xf numFmtId="4" fontId="25" fillId="5" borderId="6" xfId="0" applyNumberFormat="1" applyFont="1" applyFill="1" applyBorder="1" applyAlignment="1">
      <alignment horizontal="right" wrapText="1" indent="1"/>
    </xf>
    <xf numFmtId="0" fontId="22" fillId="5" borderId="6" xfId="0" applyFont="1" applyFill="1" applyBorder="1" applyAlignment="1">
      <alignment horizontal="left" wrapText="1" indent="1"/>
    </xf>
    <xf numFmtId="0" fontId="26" fillId="5" borderId="6" xfId="0" applyFont="1" applyFill="1" applyBorder="1" applyAlignment="1">
      <alignment horizontal="left" wrapText="1" indent="1"/>
    </xf>
    <xf numFmtId="4" fontId="26" fillId="2" borderId="6" xfId="0" applyNumberFormat="1" applyFont="1" applyFill="1" applyBorder="1" applyAlignment="1">
      <alignment horizontal="right" wrapText="1" indent="1"/>
    </xf>
    <xf numFmtId="0" fontId="26" fillId="5" borderId="6" xfId="0" applyFont="1" applyFill="1" applyBorder="1" applyAlignment="1">
      <alignment horizontal="left" wrapText="1" indent="2"/>
    </xf>
    <xf numFmtId="4" fontId="26" fillId="5" borderId="6" xfId="0" applyNumberFormat="1" applyFont="1" applyFill="1" applyBorder="1" applyAlignment="1">
      <alignment horizontal="right" wrapText="1" indent="1"/>
    </xf>
    <xf numFmtId="0" fontId="23" fillId="5" borderId="6" xfId="0" applyFont="1" applyFill="1" applyBorder="1" applyAlignment="1">
      <alignment horizontal="left" wrapText="1" indent="3"/>
    </xf>
    <xf numFmtId="0" fontId="23" fillId="5" borderId="6" xfId="0" applyFont="1" applyFill="1" applyBorder="1" applyAlignment="1">
      <alignment horizontal="left" wrapText="1" indent="1"/>
    </xf>
    <xf numFmtId="0" fontId="23" fillId="0" borderId="6" xfId="0" applyFont="1" applyBorder="1" applyAlignment="1">
      <alignment horizontal="left" wrapText="1" indent="3"/>
    </xf>
    <xf numFmtId="0" fontId="23" fillId="2" borderId="6" xfId="0" applyFont="1" applyFill="1" applyBorder="1" applyAlignment="1">
      <alignment horizontal="left" wrapText="1" indent="3"/>
    </xf>
    <xf numFmtId="0" fontId="11" fillId="0" borderId="6" xfId="0" applyFont="1" applyBorder="1" applyAlignment="1">
      <alignment horizontal="left" wrapText="1" indent="1"/>
    </xf>
    <xf numFmtId="4" fontId="11" fillId="0" borderId="6" xfId="0" applyNumberFormat="1" applyFont="1" applyBorder="1" applyAlignment="1">
      <alignment horizontal="right" wrapText="1" indent="1"/>
    </xf>
    <xf numFmtId="0" fontId="26" fillId="0" borderId="6" xfId="0" applyFont="1" applyBorder="1" applyAlignment="1">
      <alignment horizontal="left" wrapText="1" indent="2"/>
    </xf>
    <xf numFmtId="4" fontId="26" fillId="0" borderId="6" xfId="0" applyNumberFormat="1" applyFont="1" applyBorder="1" applyAlignment="1">
      <alignment horizontal="right" wrapText="1" indent="1"/>
    </xf>
    <xf numFmtId="0" fontId="26" fillId="5" borderId="6" xfId="0" applyFont="1" applyFill="1" applyBorder="1" applyAlignment="1">
      <alignment horizontal="left" wrapText="1" indent="3"/>
    </xf>
    <xf numFmtId="0" fontId="26" fillId="5" borderId="6" xfId="0" applyFont="1" applyFill="1" applyBorder="1" applyAlignment="1">
      <alignment horizontal="left" wrapText="1" indent="4"/>
    </xf>
    <xf numFmtId="0" fontId="23" fillId="5" borderId="6" xfId="0" applyFont="1" applyFill="1" applyBorder="1" applyAlignment="1">
      <alignment horizontal="left" wrapText="1" indent="5"/>
    </xf>
    <xf numFmtId="0" fontId="27" fillId="2" borderId="1" xfId="0" applyFont="1" applyFill="1" applyBorder="1" applyAlignment="1">
      <alignment horizontal="left" vertical="center" indent="1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 wrapText="1"/>
    </xf>
    <xf numFmtId="0" fontId="28" fillId="0" borderId="5" xfId="0" applyFont="1" applyBorder="1" applyAlignment="1">
      <alignment horizontal="right" vertical="center"/>
    </xf>
    <xf numFmtId="4" fontId="11" fillId="0" borderId="0" xfId="0" applyNumberFormat="1" applyFont="1" applyAlignment="1">
      <alignment horizontal="right" wrapText="1" indent="1"/>
    </xf>
    <xf numFmtId="0" fontId="30" fillId="0" borderId="0" xfId="0" applyFont="1"/>
    <xf numFmtId="4" fontId="30" fillId="0" borderId="0" xfId="0" applyNumberFormat="1" applyFont="1"/>
    <xf numFmtId="4" fontId="21" fillId="0" borderId="0" xfId="0" applyNumberFormat="1" applyFont="1"/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4" fontId="17" fillId="0" borderId="1" xfId="0" quotePrefix="1" applyNumberFormat="1" applyFont="1" applyBorder="1" applyAlignment="1">
      <alignment horizontal="right"/>
    </xf>
    <xf numFmtId="0" fontId="26" fillId="5" borderId="6" xfId="0" applyFont="1" applyFill="1" applyBorder="1" applyAlignment="1">
      <alignment wrapText="1"/>
    </xf>
    <xf numFmtId="4" fontId="6" fillId="2" borderId="4" xfId="0" applyNumberFormat="1" applyFont="1" applyFill="1" applyBorder="1" applyAlignment="1">
      <alignment horizontal="right"/>
    </xf>
    <xf numFmtId="4" fontId="17" fillId="4" borderId="1" xfId="0" quotePrefix="1" applyNumberFormat="1" applyFont="1" applyFill="1" applyBorder="1" applyAlignment="1">
      <alignment horizontal="right"/>
    </xf>
    <xf numFmtId="0" fontId="26" fillId="5" borderId="7" xfId="0" applyFont="1" applyFill="1" applyBorder="1" applyAlignment="1">
      <alignment horizontal="left" wrapText="1" indent="4"/>
    </xf>
    <xf numFmtId="0" fontId="23" fillId="5" borderId="3" xfId="0" applyFont="1" applyFill="1" applyBorder="1" applyAlignment="1">
      <alignment horizontal="left" wrapText="1" indent="5"/>
    </xf>
    <xf numFmtId="4" fontId="0" fillId="0" borderId="0" xfId="0" applyNumberFormat="1"/>
    <xf numFmtId="0" fontId="26" fillId="6" borderId="6" xfId="0" applyFont="1" applyFill="1" applyBorder="1" applyAlignment="1">
      <alignment horizontal="left" indent="1"/>
    </xf>
    <xf numFmtId="0" fontId="3" fillId="6" borderId="2" xfId="0" applyFont="1" applyFill="1" applyBorder="1" applyAlignment="1">
      <alignment horizontal="left" vertical="center" wrapText="1" indent="1"/>
    </xf>
    <xf numFmtId="0" fontId="3" fillId="6" borderId="4" xfId="0" applyFont="1" applyFill="1" applyBorder="1" applyAlignment="1">
      <alignment horizontal="left" vertical="center" wrapText="1" indent="1"/>
    </xf>
    <xf numFmtId="0" fontId="26" fillId="6" borderId="6" xfId="0" applyFont="1" applyFill="1" applyBorder="1" applyAlignment="1">
      <alignment horizontal="left" wrapText="1" indent="1"/>
    </xf>
    <xf numFmtId="4" fontId="26" fillId="6" borderId="6" xfId="0" applyNumberFormat="1" applyFont="1" applyFill="1" applyBorder="1" applyAlignment="1">
      <alignment horizontal="right" wrapText="1" indent="1"/>
    </xf>
    <xf numFmtId="0" fontId="6" fillId="6" borderId="1" xfId="0" applyFont="1" applyFill="1" applyBorder="1" applyAlignment="1">
      <alignment horizontal="left" vertical="center" indent="1"/>
    </xf>
    <xf numFmtId="0" fontId="6" fillId="6" borderId="2" xfId="0" applyFont="1" applyFill="1" applyBorder="1" applyAlignment="1">
      <alignment horizontal="left" vertical="center" indent="1"/>
    </xf>
    <xf numFmtId="0" fontId="6" fillId="6" borderId="4" xfId="0" applyFont="1" applyFill="1" applyBorder="1" applyAlignment="1">
      <alignment horizontal="left" vertical="center" indent="1"/>
    </xf>
    <xf numFmtId="0" fontId="18" fillId="0" borderId="1" xfId="0" quotePrefix="1" applyFont="1" applyBorder="1" applyAlignment="1">
      <alignment horizontal="left" vertical="center" wrapText="1"/>
    </xf>
    <xf numFmtId="0" fontId="19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21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vertical="center"/>
    </xf>
    <xf numFmtId="0" fontId="18" fillId="0" borderId="1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3" borderId="1" xfId="0" quotePrefix="1" applyFont="1" applyFill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topLeftCell="A4" zoomScaleNormal="100" workbookViewId="0">
      <selection sqref="A1:H1"/>
    </sheetView>
  </sheetViews>
  <sheetFormatPr defaultRowHeight="14.4" x14ac:dyDescent="0.3"/>
  <cols>
    <col min="5" max="5" width="5.6640625" customWidth="1"/>
    <col min="6" max="6" width="13.5546875" customWidth="1"/>
    <col min="7" max="7" width="11.6640625" customWidth="1"/>
    <col min="8" max="8" width="13.33203125" customWidth="1"/>
    <col min="9" max="11" width="13.44140625" bestFit="1" customWidth="1"/>
  </cols>
  <sheetData>
    <row r="1" spans="1:11" ht="51" customHeight="1" x14ac:dyDescent="0.3">
      <c r="A1" s="91" t="s">
        <v>102</v>
      </c>
      <c r="B1" s="91"/>
      <c r="C1" s="91"/>
      <c r="D1" s="91"/>
      <c r="E1" s="91"/>
      <c r="F1" s="91"/>
      <c r="G1" s="91"/>
      <c r="H1" s="91"/>
    </row>
    <row r="2" spans="1:11" ht="15.6" x14ac:dyDescent="0.3">
      <c r="A2" s="91" t="s">
        <v>25</v>
      </c>
      <c r="B2" s="91"/>
      <c r="C2" s="91"/>
      <c r="D2" s="91"/>
      <c r="E2" s="91"/>
      <c r="F2" s="91"/>
      <c r="G2" s="95"/>
      <c r="H2" s="95"/>
    </row>
    <row r="3" spans="1:11" ht="12.45" customHeight="1" x14ac:dyDescent="0.3">
      <c r="A3" s="3"/>
      <c r="B3" s="3"/>
      <c r="C3" s="3"/>
      <c r="D3" s="3"/>
      <c r="E3" s="3"/>
      <c r="F3" s="3"/>
      <c r="G3" s="4"/>
      <c r="H3" s="4"/>
    </row>
    <row r="4" spans="1:11" ht="18" customHeight="1" x14ac:dyDescent="0.3">
      <c r="A4" s="91" t="s">
        <v>28</v>
      </c>
      <c r="B4" s="92"/>
      <c r="C4" s="92"/>
      <c r="D4" s="92"/>
      <c r="E4" s="92"/>
      <c r="F4" s="92"/>
      <c r="G4" s="92"/>
      <c r="H4" s="92"/>
    </row>
    <row r="5" spans="1:11" ht="17.399999999999999" x14ac:dyDescent="0.3">
      <c r="A5" s="1"/>
      <c r="B5" s="2"/>
      <c r="C5" s="2"/>
      <c r="D5" s="2"/>
      <c r="E5" s="5"/>
      <c r="F5" s="6"/>
      <c r="G5" s="6"/>
      <c r="H5" s="66" t="s">
        <v>65</v>
      </c>
    </row>
    <row r="6" spans="1:11" ht="30.6" x14ac:dyDescent="0.3">
      <c r="A6" s="18"/>
      <c r="B6" s="19"/>
      <c r="C6" s="19"/>
      <c r="D6" s="20"/>
      <c r="E6" s="21"/>
      <c r="F6" s="22" t="s">
        <v>94</v>
      </c>
      <c r="G6" s="22" t="s">
        <v>66</v>
      </c>
      <c r="H6" s="22" t="s">
        <v>95</v>
      </c>
    </row>
    <row r="7" spans="1:11" x14ac:dyDescent="0.3">
      <c r="A7" s="96" t="s">
        <v>0</v>
      </c>
      <c r="B7" s="97"/>
      <c r="C7" s="97"/>
      <c r="D7" s="97"/>
      <c r="E7" s="98"/>
      <c r="F7" s="23">
        <f t="shared" ref="F7:G7" si="0">SUM(F8:F9)</f>
        <v>22177518</v>
      </c>
      <c r="G7" s="23">
        <f t="shared" si="0"/>
        <v>21251018</v>
      </c>
      <c r="H7" s="23">
        <f t="shared" ref="H7" si="1">SUM(H8:H9)</f>
        <v>21333018</v>
      </c>
    </row>
    <row r="8" spans="1:11" x14ac:dyDescent="0.3">
      <c r="A8" s="99" t="s">
        <v>1</v>
      </c>
      <c r="B8" s="90"/>
      <c r="C8" s="90"/>
      <c r="D8" s="90"/>
      <c r="E8" s="100"/>
      <c r="F8" s="24">
        <v>22177518</v>
      </c>
      <c r="G8" s="24">
        <v>21251018</v>
      </c>
      <c r="H8" s="24">
        <v>21333018</v>
      </c>
    </row>
    <row r="9" spans="1:11" x14ac:dyDescent="0.3">
      <c r="A9" s="101" t="s">
        <v>2</v>
      </c>
      <c r="B9" s="100"/>
      <c r="C9" s="100"/>
      <c r="D9" s="100"/>
      <c r="E9" s="100"/>
      <c r="F9" s="24">
        <v>0</v>
      </c>
      <c r="G9" s="24">
        <v>0</v>
      </c>
      <c r="H9" s="24">
        <v>0</v>
      </c>
    </row>
    <row r="10" spans="1:11" x14ac:dyDescent="0.3">
      <c r="A10" s="25" t="s">
        <v>3</v>
      </c>
      <c r="B10" s="26"/>
      <c r="C10" s="26"/>
      <c r="D10" s="26"/>
      <c r="E10" s="26"/>
      <c r="F10" s="23">
        <f t="shared" ref="F10:G10" si="2">SUM(F11:F12)</f>
        <v>21975018</v>
      </c>
      <c r="G10" s="23">
        <f t="shared" si="2"/>
        <v>20988518</v>
      </c>
      <c r="H10" s="23">
        <f t="shared" ref="H10" si="3">SUM(H11:H12)</f>
        <v>21201768</v>
      </c>
      <c r="I10" s="80"/>
      <c r="J10" s="80"/>
      <c r="K10" s="80"/>
    </row>
    <row r="11" spans="1:11" x14ac:dyDescent="0.3">
      <c r="A11" s="89" t="s">
        <v>4</v>
      </c>
      <c r="B11" s="90"/>
      <c r="C11" s="90"/>
      <c r="D11" s="90"/>
      <c r="E11" s="90"/>
      <c r="F11" s="24">
        <v>20709518</v>
      </c>
      <c r="G11" s="24">
        <v>20501018</v>
      </c>
      <c r="H11" s="27">
        <v>20583018</v>
      </c>
      <c r="I11" s="80"/>
      <c r="J11" s="80"/>
      <c r="K11" s="80"/>
    </row>
    <row r="12" spans="1:11" x14ac:dyDescent="0.3">
      <c r="A12" s="101" t="s">
        <v>5</v>
      </c>
      <c r="B12" s="100"/>
      <c r="C12" s="100"/>
      <c r="D12" s="100"/>
      <c r="E12" s="100"/>
      <c r="F12" s="24">
        <v>1265500</v>
      </c>
      <c r="G12" s="24">
        <v>487500</v>
      </c>
      <c r="H12" s="27">
        <v>618750</v>
      </c>
    </row>
    <row r="13" spans="1:11" x14ac:dyDescent="0.3">
      <c r="A13" s="104" t="s">
        <v>6</v>
      </c>
      <c r="B13" s="97"/>
      <c r="C13" s="97"/>
      <c r="D13" s="97"/>
      <c r="E13" s="97"/>
      <c r="F13" s="23">
        <f t="shared" ref="F13:G13" si="4">F7-F10</f>
        <v>202500</v>
      </c>
      <c r="G13" s="23">
        <f t="shared" si="4"/>
        <v>262500</v>
      </c>
      <c r="H13" s="23">
        <f t="shared" ref="H13" si="5">H7-H10</f>
        <v>131250</v>
      </c>
    </row>
    <row r="14" spans="1:11" x14ac:dyDescent="0.3">
      <c r="A14" s="28"/>
      <c r="B14" s="29"/>
      <c r="C14" s="29"/>
      <c r="D14" s="29"/>
      <c r="E14" s="29"/>
      <c r="F14" s="30"/>
      <c r="G14" s="30"/>
      <c r="H14" s="30"/>
    </row>
    <row r="15" spans="1:11" ht="18" customHeight="1" x14ac:dyDescent="0.3">
      <c r="A15" s="93" t="s">
        <v>29</v>
      </c>
      <c r="B15" s="94"/>
      <c r="C15" s="94"/>
      <c r="D15" s="94"/>
      <c r="E15" s="94"/>
      <c r="F15" s="94"/>
      <c r="G15" s="94"/>
      <c r="H15" s="94"/>
    </row>
    <row r="16" spans="1:11" x14ac:dyDescent="0.3">
      <c r="A16" s="28"/>
      <c r="B16" s="29"/>
      <c r="C16" s="29"/>
      <c r="D16" s="29"/>
      <c r="E16" s="29"/>
      <c r="F16" s="30"/>
      <c r="G16" s="30"/>
      <c r="H16" s="30"/>
    </row>
    <row r="17" spans="1:8" ht="30.6" x14ac:dyDescent="0.3">
      <c r="A17" s="18"/>
      <c r="B17" s="19"/>
      <c r="C17" s="19"/>
      <c r="D17" s="20"/>
      <c r="E17" s="21"/>
      <c r="F17" s="22" t="s">
        <v>94</v>
      </c>
      <c r="G17" s="22" t="s">
        <v>66</v>
      </c>
      <c r="H17" s="22" t="s">
        <v>95</v>
      </c>
    </row>
    <row r="18" spans="1:8" ht="15.75" customHeight="1" x14ac:dyDescent="0.3">
      <c r="A18" s="99" t="s">
        <v>7</v>
      </c>
      <c r="B18" s="102"/>
      <c r="C18" s="102"/>
      <c r="D18" s="102"/>
      <c r="E18" s="103"/>
      <c r="F18" s="24"/>
      <c r="G18" s="24"/>
      <c r="H18" s="24"/>
    </row>
    <row r="19" spans="1:8" x14ac:dyDescent="0.3">
      <c r="A19" s="99" t="s">
        <v>8</v>
      </c>
      <c r="B19" s="90"/>
      <c r="C19" s="90"/>
      <c r="D19" s="90"/>
      <c r="E19" s="90"/>
      <c r="F19" s="24">
        <v>262500</v>
      </c>
      <c r="G19" s="24">
        <v>262500</v>
      </c>
      <c r="H19" s="24">
        <v>131250</v>
      </c>
    </row>
    <row r="20" spans="1:8" x14ac:dyDescent="0.3">
      <c r="A20" s="104" t="s">
        <v>9</v>
      </c>
      <c r="B20" s="97"/>
      <c r="C20" s="97"/>
      <c r="D20" s="97"/>
      <c r="E20" s="97"/>
      <c r="F20" s="23">
        <f>SUM(F19)</f>
        <v>262500</v>
      </c>
      <c r="G20" s="23">
        <f>SUM(G19)</f>
        <v>262500</v>
      </c>
      <c r="H20" s="23">
        <f>SUM(H19)</f>
        <v>131250</v>
      </c>
    </row>
    <row r="21" spans="1:8" x14ac:dyDescent="0.3">
      <c r="A21" s="32"/>
      <c r="B21" s="29"/>
      <c r="C21" s="29"/>
      <c r="D21" s="29"/>
      <c r="E21" s="29"/>
      <c r="F21" s="30"/>
      <c r="G21" s="30"/>
      <c r="H21" s="30"/>
    </row>
    <row r="22" spans="1:8" ht="18" customHeight="1" x14ac:dyDescent="0.3">
      <c r="A22" s="93" t="s">
        <v>33</v>
      </c>
      <c r="B22" s="94"/>
      <c r="C22" s="94"/>
      <c r="D22" s="94"/>
      <c r="E22" s="94"/>
      <c r="F22" s="94"/>
      <c r="G22" s="94"/>
      <c r="H22" s="94"/>
    </row>
    <row r="23" spans="1:8" x14ac:dyDescent="0.3">
      <c r="A23" s="32"/>
      <c r="B23" s="29"/>
      <c r="C23" s="29"/>
      <c r="D23" s="29"/>
      <c r="E23" s="29"/>
      <c r="F23" s="30"/>
      <c r="G23" s="30"/>
      <c r="H23" s="30"/>
    </row>
    <row r="24" spans="1:8" ht="30.6" x14ac:dyDescent="0.3">
      <c r="A24" s="18"/>
      <c r="B24" s="19"/>
      <c r="C24" s="19"/>
      <c r="D24" s="20"/>
      <c r="E24" s="21"/>
      <c r="F24" s="22" t="s">
        <v>94</v>
      </c>
      <c r="G24" s="22" t="s">
        <v>66</v>
      </c>
      <c r="H24" s="22" t="s">
        <v>95</v>
      </c>
    </row>
    <row r="25" spans="1:8" ht="21" customHeight="1" x14ac:dyDescent="0.3">
      <c r="A25" s="107" t="s">
        <v>30</v>
      </c>
      <c r="B25" s="108"/>
      <c r="C25" s="108"/>
      <c r="D25" s="108"/>
      <c r="E25" s="109"/>
      <c r="F25" s="77">
        <f>F26-F28</f>
        <v>60000</v>
      </c>
      <c r="G25" s="33"/>
      <c r="H25" s="33"/>
    </row>
    <row r="26" spans="1:8" ht="21.6" customHeight="1" x14ac:dyDescent="0.3">
      <c r="A26" s="110" t="s">
        <v>36</v>
      </c>
      <c r="B26" s="111"/>
      <c r="C26" s="111"/>
      <c r="D26" s="111"/>
      <c r="E26" s="112"/>
      <c r="F26" s="74">
        <f>SUM(F27:F27)</f>
        <v>60000</v>
      </c>
      <c r="G26" s="74"/>
      <c r="H26" s="74"/>
    </row>
    <row r="27" spans="1:8" ht="12.6" customHeight="1" x14ac:dyDescent="0.3">
      <c r="A27" s="71" t="s">
        <v>68</v>
      </c>
      <c r="B27" s="72"/>
      <c r="C27" s="72"/>
      <c r="D27" s="72"/>
      <c r="E27" s="73"/>
      <c r="F27" s="74">
        <v>60000</v>
      </c>
      <c r="G27" s="74"/>
      <c r="H27" s="74"/>
    </row>
    <row r="28" spans="1:8" ht="19.2" customHeight="1" x14ac:dyDescent="0.3">
      <c r="A28" s="110" t="s">
        <v>37</v>
      </c>
      <c r="B28" s="111"/>
      <c r="C28" s="111"/>
      <c r="D28" s="111"/>
      <c r="E28" s="112"/>
      <c r="F28" s="24">
        <f>SUM(F29:F29)</f>
        <v>0</v>
      </c>
      <c r="G28" s="74"/>
      <c r="H28" s="74"/>
    </row>
    <row r="29" spans="1:8" ht="11.4" customHeight="1" x14ac:dyDescent="0.3">
      <c r="A29" s="34"/>
      <c r="B29" s="34"/>
      <c r="C29" s="34"/>
      <c r="D29" s="34"/>
      <c r="E29" s="34"/>
      <c r="F29" s="70"/>
      <c r="G29" s="70"/>
      <c r="H29" s="70"/>
    </row>
    <row r="30" spans="1:8" x14ac:dyDescent="0.3">
      <c r="A30" s="89" t="s">
        <v>10</v>
      </c>
      <c r="B30" s="90"/>
      <c r="C30" s="90"/>
      <c r="D30" s="90"/>
      <c r="E30" s="90"/>
      <c r="F30" s="24">
        <f>F13-F20+F25</f>
        <v>0</v>
      </c>
      <c r="G30" s="31">
        <v>0</v>
      </c>
      <c r="H30" s="31"/>
    </row>
    <row r="31" spans="1:8" ht="11.25" customHeight="1" x14ac:dyDescent="0.3">
      <c r="A31" s="12"/>
      <c r="B31" s="13"/>
      <c r="C31" s="13"/>
      <c r="D31" s="13"/>
      <c r="E31" s="13"/>
      <c r="F31" s="14"/>
      <c r="G31" s="14"/>
      <c r="H31" s="14"/>
    </row>
    <row r="32" spans="1:8" ht="39.75" customHeight="1" x14ac:dyDescent="0.3">
      <c r="A32" s="105" t="s">
        <v>34</v>
      </c>
      <c r="B32" s="106"/>
      <c r="C32" s="106"/>
      <c r="D32" s="106"/>
      <c r="E32" s="106"/>
      <c r="F32" s="106"/>
      <c r="G32" s="106"/>
      <c r="H32" s="106"/>
    </row>
    <row r="33" spans="1:8" ht="8.25" customHeight="1" x14ac:dyDescent="0.3"/>
    <row r="34" spans="1:8" ht="26.25" customHeight="1" x14ac:dyDescent="0.3">
      <c r="A34" s="105" t="s">
        <v>67</v>
      </c>
      <c r="B34" s="106"/>
      <c r="C34" s="106"/>
      <c r="D34" s="106"/>
      <c r="E34" s="106"/>
      <c r="F34" s="106"/>
      <c r="G34" s="106"/>
      <c r="H34" s="106"/>
    </row>
    <row r="35" spans="1:8" ht="8.25" customHeight="1" x14ac:dyDescent="0.3"/>
    <row r="36" spans="1:8" ht="38.25" customHeight="1" x14ac:dyDescent="0.3">
      <c r="A36" s="105" t="s">
        <v>31</v>
      </c>
      <c r="B36" s="106"/>
      <c r="C36" s="106"/>
      <c r="D36" s="106"/>
      <c r="E36" s="106"/>
      <c r="F36" s="106"/>
      <c r="G36" s="106"/>
      <c r="H36" s="106"/>
    </row>
  </sheetData>
  <mergeCells count="21">
    <mergeCell ref="A36:H36"/>
    <mergeCell ref="A22:H22"/>
    <mergeCell ref="A32:H32"/>
    <mergeCell ref="A30:E30"/>
    <mergeCell ref="A34:H34"/>
    <mergeCell ref="A25:E25"/>
    <mergeCell ref="A28:E28"/>
    <mergeCell ref="A26:E26"/>
    <mergeCell ref="A18:E18"/>
    <mergeCell ref="A19:E19"/>
    <mergeCell ref="A20:E20"/>
    <mergeCell ref="A12:E12"/>
    <mergeCell ref="A13:E13"/>
    <mergeCell ref="A11:E11"/>
    <mergeCell ref="A4:H4"/>
    <mergeCell ref="A15:H15"/>
    <mergeCell ref="A1:H1"/>
    <mergeCell ref="A2:H2"/>
    <mergeCell ref="A7:E7"/>
    <mergeCell ref="A8:E8"/>
    <mergeCell ref="A9:E9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3"/>
  <sheetViews>
    <sheetView topLeftCell="A52" zoomScaleNormal="100" workbookViewId="0">
      <selection activeCell="E31" sqref="E31"/>
    </sheetView>
  </sheetViews>
  <sheetFormatPr defaultColWidth="9.109375" defaultRowHeight="13.8" x14ac:dyDescent="0.25"/>
  <cols>
    <col min="1" max="1" width="7" style="68" customWidth="1"/>
    <col min="2" max="2" width="8.109375" style="68" customWidth="1"/>
    <col min="3" max="3" width="5.44140625" style="68" bestFit="1" customWidth="1"/>
    <col min="4" max="4" width="45.33203125" style="68" customWidth="1"/>
    <col min="5" max="5" width="17.6640625" style="68" customWidth="1"/>
    <col min="6" max="6" width="18.6640625" style="68" customWidth="1"/>
    <col min="7" max="7" width="17.6640625" style="68" customWidth="1"/>
    <col min="8" max="16384" width="9.109375" style="68"/>
  </cols>
  <sheetData>
    <row r="1" spans="1:7" ht="42" customHeight="1" x14ac:dyDescent="0.25">
      <c r="A1" s="91" t="s">
        <v>103</v>
      </c>
      <c r="B1" s="91"/>
      <c r="C1" s="91"/>
      <c r="D1" s="91"/>
      <c r="E1" s="91"/>
      <c r="F1" s="91"/>
      <c r="G1" s="91"/>
    </row>
    <row r="2" spans="1:7" ht="11.7" customHeight="1" x14ac:dyDescent="0.25">
      <c r="A2" s="3"/>
      <c r="B2" s="3"/>
      <c r="C2" s="3"/>
      <c r="D2" s="3"/>
      <c r="E2" s="3"/>
      <c r="F2" s="3"/>
      <c r="G2" s="3"/>
    </row>
    <row r="3" spans="1:7" ht="15.6" x14ac:dyDescent="0.25">
      <c r="A3" s="91" t="s">
        <v>25</v>
      </c>
      <c r="B3" s="91"/>
      <c r="C3" s="91"/>
      <c r="D3" s="91"/>
      <c r="E3" s="91"/>
      <c r="F3" s="95"/>
      <c r="G3" s="95"/>
    </row>
    <row r="4" spans="1:7" ht="13.2" customHeight="1" x14ac:dyDescent="0.25">
      <c r="A4" s="3"/>
      <c r="B4" s="3"/>
      <c r="C4" s="3"/>
      <c r="D4" s="3"/>
      <c r="E4" s="3"/>
      <c r="F4" s="4"/>
      <c r="G4" s="4"/>
    </row>
    <row r="5" spans="1:7" ht="18" customHeight="1" x14ac:dyDescent="0.25">
      <c r="A5" s="91" t="s">
        <v>12</v>
      </c>
      <c r="B5" s="114"/>
      <c r="C5" s="114"/>
      <c r="D5" s="114"/>
      <c r="E5" s="114"/>
      <c r="F5" s="114"/>
      <c r="G5" s="114"/>
    </row>
    <row r="6" spans="1:7" ht="15" x14ac:dyDescent="0.25">
      <c r="A6" s="91" t="s">
        <v>1</v>
      </c>
      <c r="B6" s="113"/>
      <c r="C6" s="113"/>
      <c r="D6" s="113"/>
      <c r="E6" s="113"/>
      <c r="F6" s="113"/>
      <c r="G6" s="113"/>
    </row>
    <row r="7" spans="1:7" ht="17.399999999999999" x14ac:dyDescent="0.25">
      <c r="A7" s="3"/>
      <c r="B7" s="3"/>
      <c r="C7" s="3"/>
      <c r="D7" s="3"/>
      <c r="E7" s="3"/>
      <c r="F7" s="4"/>
      <c r="G7" s="4"/>
    </row>
    <row r="8" spans="1:7" ht="26.4" x14ac:dyDescent="0.25">
      <c r="A8" s="16" t="s">
        <v>13</v>
      </c>
      <c r="B8" s="15" t="s">
        <v>14</v>
      </c>
      <c r="C8" s="15" t="s">
        <v>15</v>
      </c>
      <c r="D8" s="15" t="s">
        <v>11</v>
      </c>
      <c r="E8" s="16" t="s">
        <v>70</v>
      </c>
      <c r="F8" s="16" t="s">
        <v>63</v>
      </c>
      <c r="G8" s="16" t="s">
        <v>71</v>
      </c>
    </row>
    <row r="9" spans="1:7" ht="15.75" customHeight="1" x14ac:dyDescent="0.25">
      <c r="A9" s="8">
        <v>6</v>
      </c>
      <c r="B9" s="8"/>
      <c r="C9" s="8"/>
      <c r="D9" s="8" t="s">
        <v>16</v>
      </c>
      <c r="E9" s="7"/>
      <c r="F9" s="7"/>
      <c r="G9" s="7"/>
    </row>
    <row r="10" spans="1:7" ht="15.75" customHeight="1" x14ac:dyDescent="0.25">
      <c r="A10" s="8"/>
      <c r="B10" s="8"/>
      <c r="C10" s="8"/>
      <c r="D10" s="45" t="s">
        <v>38</v>
      </c>
      <c r="E10" s="46">
        <f>E11+E13+E15+E17+E20+E25</f>
        <v>22177518</v>
      </c>
      <c r="F10" s="46">
        <f>F11+F13+F15+F17+F20+F25</f>
        <v>21251018</v>
      </c>
      <c r="G10" s="46">
        <f>G11+G13+G15+G17+G20+G25</f>
        <v>21333018</v>
      </c>
    </row>
    <row r="11" spans="1:7" ht="26.4" x14ac:dyDescent="0.25">
      <c r="A11" s="8"/>
      <c r="B11" s="8">
        <v>63</v>
      </c>
      <c r="C11" s="8"/>
      <c r="D11" s="47" t="s">
        <v>39</v>
      </c>
      <c r="E11" s="48">
        <f>SUM(E12:E12)</f>
        <v>654460</v>
      </c>
      <c r="F11" s="48">
        <f>SUM(F12:F12)</f>
        <v>317310</v>
      </c>
      <c r="G11" s="48">
        <f>SUM(G12:G12)</f>
        <v>317310</v>
      </c>
    </row>
    <row r="12" spans="1:7" x14ac:dyDescent="0.25">
      <c r="A12" s="8"/>
      <c r="B12" s="8"/>
      <c r="C12" s="10">
        <v>52</v>
      </c>
      <c r="D12" s="49" t="s">
        <v>41</v>
      </c>
      <c r="E12" s="35">
        <v>654460</v>
      </c>
      <c r="F12" s="35">
        <v>317310</v>
      </c>
      <c r="G12" s="35">
        <v>317310</v>
      </c>
    </row>
    <row r="13" spans="1:7" x14ac:dyDescent="0.25">
      <c r="A13" s="8"/>
      <c r="B13" s="8">
        <v>64</v>
      </c>
      <c r="C13" s="10"/>
      <c r="D13" s="47" t="s">
        <v>42</v>
      </c>
      <c r="E13" s="48">
        <f t="shared" ref="E13:G13" si="0">SUM(E14)</f>
        <v>1400</v>
      </c>
      <c r="F13" s="48">
        <f t="shared" si="0"/>
        <v>1400</v>
      </c>
      <c r="G13" s="48">
        <f t="shared" si="0"/>
        <v>1400</v>
      </c>
    </row>
    <row r="14" spans="1:7" x14ac:dyDescent="0.25">
      <c r="A14" s="8"/>
      <c r="B14" s="8"/>
      <c r="C14" s="10">
        <v>32</v>
      </c>
      <c r="D14" s="49" t="s">
        <v>43</v>
      </c>
      <c r="E14" s="35">
        <v>1400</v>
      </c>
      <c r="F14" s="35">
        <v>1400</v>
      </c>
      <c r="G14" s="35">
        <v>1400</v>
      </c>
    </row>
    <row r="15" spans="1:7" ht="39.6" x14ac:dyDescent="0.25">
      <c r="A15" s="8"/>
      <c r="B15" s="8">
        <v>65</v>
      </c>
      <c r="C15" s="8"/>
      <c r="D15" s="47" t="s">
        <v>44</v>
      </c>
      <c r="E15" s="48">
        <f t="shared" ref="E15:G15" si="1">SUM(E16)</f>
        <v>10000</v>
      </c>
      <c r="F15" s="48">
        <f t="shared" si="1"/>
        <v>10000</v>
      </c>
      <c r="G15" s="48">
        <f t="shared" si="1"/>
        <v>10000</v>
      </c>
    </row>
    <row r="16" spans="1:7" ht="39.6" x14ac:dyDescent="0.25">
      <c r="A16" s="8"/>
      <c r="B16" s="8"/>
      <c r="C16" s="10">
        <v>73</v>
      </c>
      <c r="D16" s="49" t="s">
        <v>45</v>
      </c>
      <c r="E16" s="35">
        <v>10000</v>
      </c>
      <c r="F16" s="35">
        <v>10000</v>
      </c>
      <c r="G16" s="35">
        <v>10000</v>
      </c>
    </row>
    <row r="17" spans="1:7" ht="39.6" x14ac:dyDescent="0.25">
      <c r="A17" s="8"/>
      <c r="B17" s="8">
        <v>66</v>
      </c>
      <c r="C17" s="8"/>
      <c r="D17" s="47" t="s">
        <v>46</v>
      </c>
      <c r="E17" s="48">
        <f t="shared" ref="E17:G17" si="2">SUM(E18:E19)</f>
        <v>452540</v>
      </c>
      <c r="F17" s="48">
        <f t="shared" si="2"/>
        <v>491290</v>
      </c>
      <c r="G17" s="48">
        <f t="shared" si="2"/>
        <v>491290</v>
      </c>
    </row>
    <row r="18" spans="1:7" x14ac:dyDescent="0.25">
      <c r="A18" s="8"/>
      <c r="B18" s="8"/>
      <c r="C18" s="10">
        <v>32</v>
      </c>
      <c r="D18" s="49" t="s">
        <v>43</v>
      </c>
      <c r="E18" s="35">
        <v>440540</v>
      </c>
      <c r="F18" s="35">
        <v>479290</v>
      </c>
      <c r="G18" s="35">
        <v>479290</v>
      </c>
    </row>
    <row r="19" spans="1:7" ht="15.75" customHeight="1" x14ac:dyDescent="0.25">
      <c r="A19" s="8"/>
      <c r="B19" s="8"/>
      <c r="C19" s="10">
        <v>62</v>
      </c>
      <c r="D19" s="49" t="s">
        <v>47</v>
      </c>
      <c r="E19" s="35">
        <v>12000</v>
      </c>
      <c r="F19" s="35">
        <v>12000</v>
      </c>
      <c r="G19" s="35">
        <v>12000</v>
      </c>
    </row>
    <row r="20" spans="1:7" ht="39" customHeight="1" x14ac:dyDescent="0.25">
      <c r="A20" s="8"/>
      <c r="B20" s="8">
        <v>67</v>
      </c>
      <c r="C20" s="8"/>
      <c r="D20" s="47" t="s">
        <v>48</v>
      </c>
      <c r="E20" s="48">
        <f>SUM(E21:E24)</f>
        <v>21058118</v>
      </c>
      <c r="F20" s="48">
        <f>SUM(F21:F24)</f>
        <v>20430018</v>
      </c>
      <c r="G20" s="48">
        <f>SUM(G21:G24)</f>
        <v>20512018</v>
      </c>
    </row>
    <row r="21" spans="1:7" x14ac:dyDescent="0.25">
      <c r="A21" s="8"/>
      <c r="B21" s="8"/>
      <c r="C21" s="10">
        <v>11</v>
      </c>
      <c r="D21" s="51" t="s">
        <v>49</v>
      </c>
      <c r="E21" s="35">
        <v>1531000</v>
      </c>
      <c r="F21" s="35">
        <v>1000000</v>
      </c>
      <c r="G21" s="35">
        <v>1000000</v>
      </c>
    </row>
    <row r="22" spans="1:7" ht="26.4" x14ac:dyDescent="0.25">
      <c r="A22" s="8"/>
      <c r="B22" s="8"/>
      <c r="C22" s="10">
        <v>43</v>
      </c>
      <c r="D22" s="51" t="s">
        <v>40</v>
      </c>
      <c r="E22" s="35">
        <v>18034838</v>
      </c>
      <c r="F22" s="35">
        <v>18469738</v>
      </c>
      <c r="G22" s="35">
        <v>18551738</v>
      </c>
    </row>
    <row r="23" spans="1:7" x14ac:dyDescent="0.25">
      <c r="A23" s="8"/>
      <c r="B23" s="8"/>
      <c r="C23" s="10">
        <v>44</v>
      </c>
      <c r="D23" s="52" t="s">
        <v>50</v>
      </c>
      <c r="E23" s="35">
        <v>1432000</v>
      </c>
      <c r="F23" s="35">
        <v>900000</v>
      </c>
      <c r="G23" s="35">
        <v>900000</v>
      </c>
    </row>
    <row r="24" spans="1:7" x14ac:dyDescent="0.25">
      <c r="A24" s="8"/>
      <c r="B24" s="8"/>
      <c r="C24" s="10">
        <v>51</v>
      </c>
      <c r="D24" s="52" t="s">
        <v>51</v>
      </c>
      <c r="E24" s="35">
        <v>60280</v>
      </c>
      <c r="F24" s="35">
        <v>60280</v>
      </c>
      <c r="G24" s="35">
        <v>60280</v>
      </c>
    </row>
    <row r="25" spans="1:7" x14ac:dyDescent="0.25">
      <c r="A25" s="8"/>
      <c r="B25" s="8">
        <v>68</v>
      </c>
      <c r="C25" s="8"/>
      <c r="D25" s="47" t="s">
        <v>52</v>
      </c>
      <c r="E25" s="48">
        <f t="shared" ref="E25:G25" si="3">SUM(E26)</f>
        <v>1000</v>
      </c>
      <c r="F25" s="48">
        <f t="shared" si="3"/>
        <v>1000</v>
      </c>
      <c r="G25" s="48">
        <f t="shared" si="3"/>
        <v>1000</v>
      </c>
    </row>
    <row r="26" spans="1:7" x14ac:dyDescent="0.25">
      <c r="A26" s="8"/>
      <c r="B26" s="8"/>
      <c r="C26" s="10">
        <v>32</v>
      </c>
      <c r="D26" s="49" t="s">
        <v>43</v>
      </c>
      <c r="E26" s="35">
        <v>1000</v>
      </c>
      <c r="F26" s="35">
        <v>1000</v>
      </c>
      <c r="G26" s="35">
        <v>1000</v>
      </c>
    </row>
    <row r="27" spans="1:7" ht="15.75" customHeight="1" x14ac:dyDescent="0.25">
      <c r="A27" s="8"/>
      <c r="B27" s="8"/>
      <c r="C27" s="8"/>
      <c r="D27" s="45" t="s">
        <v>53</v>
      </c>
      <c r="E27" s="48">
        <f>E10</f>
        <v>22177518</v>
      </c>
      <c r="F27" s="48">
        <f t="shared" ref="F27:G27" si="4">F10</f>
        <v>21251018</v>
      </c>
      <c r="G27" s="48">
        <f t="shared" si="4"/>
        <v>21333018</v>
      </c>
    </row>
    <row r="29" spans="1:7" ht="15" x14ac:dyDescent="0.25">
      <c r="A29" s="91" t="s">
        <v>17</v>
      </c>
      <c r="B29" s="113"/>
      <c r="C29" s="113"/>
      <c r="D29" s="113"/>
      <c r="E29" s="113"/>
      <c r="F29" s="113"/>
      <c r="G29" s="113"/>
    </row>
    <row r="30" spans="1:7" ht="11.7" customHeight="1" x14ac:dyDescent="0.25">
      <c r="A30" s="3"/>
      <c r="B30" s="3"/>
      <c r="C30" s="3"/>
      <c r="D30" s="3"/>
      <c r="E30" s="3"/>
      <c r="F30" s="4"/>
      <c r="G30" s="4"/>
    </row>
    <row r="31" spans="1:7" ht="26.4" x14ac:dyDescent="0.25">
      <c r="A31" s="16" t="s">
        <v>13</v>
      </c>
      <c r="B31" s="15" t="s">
        <v>14</v>
      </c>
      <c r="C31" s="15" t="s">
        <v>15</v>
      </c>
      <c r="D31" s="15" t="s">
        <v>18</v>
      </c>
      <c r="E31" s="16" t="s">
        <v>70</v>
      </c>
      <c r="F31" s="16" t="s">
        <v>32</v>
      </c>
      <c r="G31" s="16" t="s">
        <v>63</v>
      </c>
    </row>
    <row r="32" spans="1:7" ht="15.75" customHeight="1" x14ac:dyDescent="0.25">
      <c r="A32" s="8">
        <v>3</v>
      </c>
      <c r="B32" s="8"/>
      <c r="C32" s="8"/>
      <c r="D32" s="8" t="s">
        <v>19</v>
      </c>
      <c r="E32" s="76">
        <f>E33+E39+E47</f>
        <v>20709518</v>
      </c>
      <c r="F32" s="76">
        <f>F33+F39+F47</f>
        <v>20501018</v>
      </c>
      <c r="G32" s="76">
        <f>G33+G39+G47</f>
        <v>20583018</v>
      </c>
    </row>
    <row r="33" spans="1:7" ht="15.75" customHeight="1" x14ac:dyDescent="0.25">
      <c r="A33" s="8"/>
      <c r="B33" s="8">
        <v>31</v>
      </c>
      <c r="C33" s="8"/>
      <c r="D33" s="47" t="s">
        <v>54</v>
      </c>
      <c r="E33" s="46">
        <f>SUM(E34:E38)</f>
        <v>17440176</v>
      </c>
      <c r="F33" s="46">
        <f>SUM(F34:F38)</f>
        <v>17306876</v>
      </c>
      <c r="G33" s="46">
        <f>SUM(G34:G38)</f>
        <v>17388876</v>
      </c>
    </row>
    <row r="34" spans="1:7" ht="15.75" customHeight="1" x14ac:dyDescent="0.25">
      <c r="A34" s="8"/>
      <c r="B34" s="8"/>
      <c r="C34" s="10">
        <v>11</v>
      </c>
      <c r="D34" s="49" t="s">
        <v>49</v>
      </c>
      <c r="E34" s="35">
        <v>1054000</v>
      </c>
      <c r="F34" s="35">
        <v>889000</v>
      </c>
      <c r="G34" s="35">
        <v>889000</v>
      </c>
    </row>
    <row r="35" spans="1:7" ht="15.75" customHeight="1" x14ac:dyDescent="0.25">
      <c r="A35" s="8"/>
      <c r="B35" s="8"/>
      <c r="C35" s="10">
        <v>32</v>
      </c>
      <c r="D35" s="49" t="s">
        <v>43</v>
      </c>
      <c r="E35" s="35">
        <v>128170</v>
      </c>
      <c r="F35" s="35">
        <v>146870</v>
      </c>
      <c r="G35" s="35">
        <v>146870</v>
      </c>
    </row>
    <row r="36" spans="1:7" ht="26.4" x14ac:dyDescent="0.25">
      <c r="A36" s="8"/>
      <c r="B36" s="8"/>
      <c r="C36" s="10">
        <v>43</v>
      </c>
      <c r="D36" s="49" t="s">
        <v>40</v>
      </c>
      <c r="E36" s="35">
        <v>15676826</v>
      </c>
      <c r="F36" s="35">
        <v>15946726</v>
      </c>
      <c r="G36" s="35">
        <v>16028726</v>
      </c>
    </row>
    <row r="37" spans="1:7" ht="15.75" customHeight="1" x14ac:dyDescent="0.25">
      <c r="A37" s="8"/>
      <c r="B37" s="8"/>
      <c r="C37" s="10">
        <v>51</v>
      </c>
      <c r="D37" s="49" t="s">
        <v>51</v>
      </c>
      <c r="E37" s="35">
        <v>56280</v>
      </c>
      <c r="F37" s="35">
        <v>56280</v>
      </c>
      <c r="G37" s="35">
        <v>56280</v>
      </c>
    </row>
    <row r="38" spans="1:7" ht="15.75" customHeight="1" x14ac:dyDescent="0.25">
      <c r="A38" s="8"/>
      <c r="B38" s="8"/>
      <c r="C38" s="10">
        <v>52</v>
      </c>
      <c r="D38" s="49" t="s">
        <v>41</v>
      </c>
      <c r="E38" s="35">
        <v>524900</v>
      </c>
      <c r="F38" s="35">
        <v>268000</v>
      </c>
      <c r="G38" s="35">
        <v>268000</v>
      </c>
    </row>
    <row r="39" spans="1:7" ht="15.75" customHeight="1" x14ac:dyDescent="0.25">
      <c r="A39" s="8"/>
      <c r="B39" s="8">
        <v>32</v>
      </c>
      <c r="C39" s="8"/>
      <c r="D39" s="47" t="s">
        <v>55</v>
      </c>
      <c r="E39" s="48">
        <f>SUM(E40:E46)</f>
        <v>3216457</v>
      </c>
      <c r="F39" s="48">
        <f>SUM(F40:F46)</f>
        <v>3154507</v>
      </c>
      <c r="G39" s="48">
        <f>SUM(G40:G46)</f>
        <v>3154507</v>
      </c>
    </row>
    <row r="40" spans="1:7" ht="15.75" customHeight="1" x14ac:dyDescent="0.25">
      <c r="A40" s="8"/>
      <c r="B40" s="8"/>
      <c r="C40" s="10">
        <v>11</v>
      </c>
      <c r="D40" s="49" t="s">
        <v>49</v>
      </c>
      <c r="E40" s="35">
        <v>291000</v>
      </c>
      <c r="F40" s="35">
        <v>111000</v>
      </c>
      <c r="G40" s="35">
        <v>111000</v>
      </c>
    </row>
    <row r="41" spans="1:7" ht="15.75" customHeight="1" x14ac:dyDescent="0.25">
      <c r="A41" s="8"/>
      <c r="B41" s="8"/>
      <c r="C41" s="10">
        <v>32</v>
      </c>
      <c r="D41" s="49" t="s">
        <v>43</v>
      </c>
      <c r="E41" s="35">
        <v>227270</v>
      </c>
      <c r="F41" s="35">
        <v>247320</v>
      </c>
      <c r="G41" s="35">
        <v>247320</v>
      </c>
    </row>
    <row r="42" spans="1:7" ht="26.4" x14ac:dyDescent="0.25">
      <c r="A42" s="8"/>
      <c r="B42" s="8"/>
      <c r="C42" s="10">
        <v>43</v>
      </c>
      <c r="D42" s="49" t="s">
        <v>40</v>
      </c>
      <c r="E42" s="35">
        <v>2345877</v>
      </c>
      <c r="F42" s="35">
        <v>2510877</v>
      </c>
      <c r="G42" s="35">
        <v>2510877</v>
      </c>
    </row>
    <row r="43" spans="1:7" ht="15.75" customHeight="1" x14ac:dyDescent="0.25">
      <c r="A43" s="8"/>
      <c r="B43" s="8"/>
      <c r="C43" s="10">
        <v>44</v>
      </c>
      <c r="D43" s="49" t="s">
        <v>50</v>
      </c>
      <c r="E43" s="35">
        <v>222000</v>
      </c>
      <c r="F43" s="35">
        <v>222000</v>
      </c>
      <c r="G43" s="35">
        <v>222000</v>
      </c>
    </row>
    <row r="44" spans="1:7" ht="15.75" customHeight="1" x14ac:dyDescent="0.25">
      <c r="A44" s="8"/>
      <c r="B44" s="8"/>
      <c r="C44" s="10">
        <v>51</v>
      </c>
      <c r="D44" s="49" t="s">
        <v>51</v>
      </c>
      <c r="E44" s="35">
        <v>4000</v>
      </c>
      <c r="F44" s="35">
        <v>4000</v>
      </c>
      <c r="G44" s="35">
        <v>4000</v>
      </c>
    </row>
    <row r="45" spans="1:7" x14ac:dyDescent="0.25">
      <c r="A45" s="8"/>
      <c r="B45" s="8"/>
      <c r="C45" s="10">
        <v>52</v>
      </c>
      <c r="D45" s="49" t="s">
        <v>41</v>
      </c>
      <c r="E45" s="35">
        <v>116310</v>
      </c>
      <c r="F45" s="35">
        <v>49310</v>
      </c>
      <c r="G45" s="35">
        <v>49310</v>
      </c>
    </row>
    <row r="46" spans="1:7" ht="39.6" x14ac:dyDescent="0.25">
      <c r="A46" s="8"/>
      <c r="B46" s="8"/>
      <c r="C46" s="10">
        <v>73</v>
      </c>
      <c r="D46" s="49" t="s">
        <v>45</v>
      </c>
      <c r="E46" s="35">
        <v>10000</v>
      </c>
      <c r="F46" s="35">
        <v>10000</v>
      </c>
      <c r="G46" s="35">
        <v>10000</v>
      </c>
    </row>
    <row r="47" spans="1:7" ht="15.75" customHeight="1" x14ac:dyDescent="0.25">
      <c r="A47" s="8"/>
      <c r="B47" s="8">
        <v>34</v>
      </c>
      <c r="C47" s="10"/>
      <c r="D47" s="47" t="s">
        <v>56</v>
      </c>
      <c r="E47" s="48">
        <f t="shared" ref="E47:G47" si="5">SUM(E48:E50)</f>
        <v>52885</v>
      </c>
      <c r="F47" s="48">
        <f t="shared" si="5"/>
        <v>39635</v>
      </c>
      <c r="G47" s="48">
        <f t="shared" si="5"/>
        <v>39635</v>
      </c>
    </row>
    <row r="48" spans="1:7" ht="15.75" customHeight="1" x14ac:dyDescent="0.25">
      <c r="A48" s="8"/>
      <c r="B48" s="8"/>
      <c r="C48" s="10">
        <v>32</v>
      </c>
      <c r="D48" s="49" t="s">
        <v>43</v>
      </c>
      <c r="E48" s="35">
        <v>27500</v>
      </c>
      <c r="F48" s="35">
        <v>27500</v>
      </c>
      <c r="G48" s="35">
        <v>27500</v>
      </c>
    </row>
    <row r="49" spans="1:7" ht="26.4" x14ac:dyDescent="0.25">
      <c r="A49" s="8"/>
      <c r="B49" s="8"/>
      <c r="C49" s="10">
        <v>43</v>
      </c>
      <c r="D49" s="49" t="s">
        <v>40</v>
      </c>
      <c r="E49" s="35">
        <v>12135</v>
      </c>
      <c r="F49" s="35">
        <v>12135</v>
      </c>
      <c r="G49" s="35">
        <v>12135</v>
      </c>
    </row>
    <row r="50" spans="1:7" x14ac:dyDescent="0.25">
      <c r="A50" s="8"/>
      <c r="B50" s="8"/>
      <c r="C50" s="10">
        <v>52</v>
      </c>
      <c r="D50" s="49" t="s">
        <v>41</v>
      </c>
      <c r="E50" s="35">
        <v>13250</v>
      </c>
      <c r="F50" s="35"/>
      <c r="G50" s="35"/>
    </row>
    <row r="51" spans="1:7" ht="15.75" customHeight="1" x14ac:dyDescent="0.25">
      <c r="A51" s="8">
        <v>4</v>
      </c>
      <c r="B51" s="8"/>
      <c r="C51" s="8"/>
      <c r="D51" s="45" t="s">
        <v>57</v>
      </c>
      <c r="E51" s="48">
        <f>+E54+E52</f>
        <v>1265500</v>
      </c>
      <c r="F51" s="48">
        <f t="shared" ref="F51:G51" si="6">+F54+F52</f>
        <v>487500</v>
      </c>
      <c r="G51" s="48">
        <f t="shared" si="6"/>
        <v>618750</v>
      </c>
    </row>
    <row r="52" spans="1:7" ht="26.4" x14ac:dyDescent="0.25">
      <c r="A52" s="8"/>
      <c r="B52" s="8">
        <v>41</v>
      </c>
      <c r="C52" s="8"/>
      <c r="D52" s="47" t="s">
        <v>84</v>
      </c>
      <c r="E52" s="48">
        <f>SUM(E53)</f>
        <v>3000</v>
      </c>
      <c r="F52" s="48">
        <f t="shared" ref="F52:G52" si="7">SUM(F53)</f>
        <v>3000</v>
      </c>
      <c r="G52" s="48">
        <f t="shared" si="7"/>
        <v>3000</v>
      </c>
    </row>
    <row r="53" spans="1:7" ht="15.75" customHeight="1" x14ac:dyDescent="0.25">
      <c r="A53" s="8"/>
      <c r="B53" s="8"/>
      <c r="C53" s="10">
        <v>32</v>
      </c>
      <c r="D53" s="49" t="s">
        <v>43</v>
      </c>
      <c r="E53" s="35">
        <v>3000</v>
      </c>
      <c r="F53" s="35">
        <v>3000</v>
      </c>
      <c r="G53" s="35">
        <v>3000</v>
      </c>
    </row>
    <row r="54" spans="1:7" ht="26.4" x14ac:dyDescent="0.25">
      <c r="A54" s="8"/>
      <c r="B54" s="8">
        <v>42</v>
      </c>
      <c r="C54" s="8"/>
      <c r="D54" s="47" t="s">
        <v>58</v>
      </c>
      <c r="E54" s="48">
        <f>SUM(E55:E59)</f>
        <v>1262500</v>
      </c>
      <c r="F54" s="48">
        <f>SUM(F55:F59)</f>
        <v>484500</v>
      </c>
      <c r="G54" s="48">
        <f>SUM(G55:G59)</f>
        <v>615750</v>
      </c>
    </row>
    <row r="55" spans="1:7" ht="15.75" customHeight="1" x14ac:dyDescent="0.25">
      <c r="A55" s="8"/>
      <c r="B55" s="8"/>
      <c r="C55" s="10">
        <v>11</v>
      </c>
      <c r="D55" s="49" t="s">
        <v>49</v>
      </c>
      <c r="E55" s="35">
        <v>186000</v>
      </c>
      <c r="F55" s="35"/>
      <c r="G55" s="35"/>
    </row>
    <row r="56" spans="1:7" ht="15.75" customHeight="1" x14ac:dyDescent="0.25">
      <c r="A56" s="8"/>
      <c r="B56" s="8"/>
      <c r="C56" s="10">
        <v>32</v>
      </c>
      <c r="D56" s="49" t="s">
        <v>43</v>
      </c>
      <c r="E56" s="35">
        <v>57000</v>
      </c>
      <c r="F56" s="35">
        <v>57000</v>
      </c>
      <c r="G56" s="35">
        <v>57000</v>
      </c>
    </row>
    <row r="57" spans="1:7" ht="26.4" x14ac:dyDescent="0.25">
      <c r="A57" s="8"/>
      <c r="B57" s="8"/>
      <c r="C57" s="10">
        <v>38</v>
      </c>
      <c r="D57" s="49" t="s">
        <v>93</v>
      </c>
      <c r="E57" s="35">
        <v>60000</v>
      </c>
      <c r="F57" s="35"/>
      <c r="G57" s="35"/>
    </row>
    <row r="58" spans="1:7" ht="15.75" customHeight="1" x14ac:dyDescent="0.25">
      <c r="A58" s="8"/>
      <c r="B58" s="8"/>
      <c r="C58" s="10">
        <v>44</v>
      </c>
      <c r="D58" s="49" t="s">
        <v>50</v>
      </c>
      <c r="E58" s="35">
        <v>947500</v>
      </c>
      <c r="F58" s="35">
        <v>415500</v>
      </c>
      <c r="G58" s="35">
        <v>546750</v>
      </c>
    </row>
    <row r="59" spans="1:7" ht="15.75" customHeight="1" x14ac:dyDescent="0.25">
      <c r="A59" s="8"/>
      <c r="B59" s="8"/>
      <c r="C59" s="10">
        <v>62</v>
      </c>
      <c r="D59" s="49" t="s">
        <v>47</v>
      </c>
      <c r="E59" s="35">
        <v>12000</v>
      </c>
      <c r="F59" s="35">
        <v>12000</v>
      </c>
      <c r="G59" s="35">
        <v>12000</v>
      </c>
    </row>
    <row r="60" spans="1:7" ht="26.4" x14ac:dyDescent="0.25">
      <c r="A60" s="8"/>
      <c r="B60" s="8">
        <v>54</v>
      </c>
      <c r="C60" s="10"/>
      <c r="D60" s="75" t="s">
        <v>69</v>
      </c>
      <c r="E60" s="48">
        <f>SUM(E61)</f>
        <v>262500</v>
      </c>
      <c r="F60" s="48">
        <f>SUM(F61)</f>
        <v>262500</v>
      </c>
      <c r="G60" s="48">
        <f>SUM(G61)</f>
        <v>131250</v>
      </c>
    </row>
    <row r="61" spans="1:7" x14ac:dyDescent="0.25">
      <c r="A61" s="8"/>
      <c r="B61" s="8"/>
      <c r="C61" s="10">
        <v>44</v>
      </c>
      <c r="D61" s="49" t="s">
        <v>50</v>
      </c>
      <c r="E61" s="35">
        <v>262500</v>
      </c>
      <c r="F61" s="35">
        <v>262500</v>
      </c>
      <c r="G61" s="35">
        <v>131250</v>
      </c>
    </row>
    <row r="62" spans="1:7" x14ac:dyDescent="0.25">
      <c r="A62" s="8"/>
      <c r="B62" s="8"/>
      <c r="C62" s="10"/>
      <c r="D62" s="49"/>
      <c r="E62" s="50"/>
      <c r="F62" s="50"/>
      <c r="G62" s="50"/>
    </row>
    <row r="63" spans="1:7" ht="15.75" customHeight="1" x14ac:dyDescent="0.25">
      <c r="A63" s="8"/>
      <c r="B63" s="8"/>
      <c r="C63" s="8"/>
      <c r="D63" s="45" t="s">
        <v>59</v>
      </c>
      <c r="E63" s="48">
        <f>+E60+E51+E33+E47+E39</f>
        <v>22237518</v>
      </c>
      <c r="F63" s="48">
        <f>+F60+F51+F33+F47+F39</f>
        <v>21251018</v>
      </c>
      <c r="G63" s="48">
        <f>+G60+G51+G33+G47+G39</f>
        <v>21333018</v>
      </c>
    </row>
  </sheetData>
  <mergeCells count="5">
    <mergeCell ref="A6:G6"/>
    <mergeCell ref="A29:G29"/>
    <mergeCell ref="A1:G1"/>
    <mergeCell ref="A3:G3"/>
    <mergeCell ref="A5:G5"/>
  </mergeCells>
  <pageMargins left="0.7" right="0.7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2"/>
  <sheetViews>
    <sheetView workbookViewId="0">
      <selection sqref="A1:D1"/>
    </sheetView>
  </sheetViews>
  <sheetFormatPr defaultColWidth="9.109375" defaultRowHeight="13.8" x14ac:dyDescent="0.25"/>
  <cols>
    <col min="1" max="1" width="37.6640625" style="68" customWidth="1"/>
    <col min="2" max="4" width="25.33203125" style="68" customWidth="1"/>
    <col min="5" max="16384" width="9.109375" style="68"/>
  </cols>
  <sheetData>
    <row r="1" spans="1:4" ht="42" customHeight="1" x14ac:dyDescent="0.25">
      <c r="A1" s="91" t="s">
        <v>104</v>
      </c>
      <c r="B1" s="91"/>
      <c r="C1" s="91"/>
      <c r="D1" s="91"/>
    </row>
    <row r="2" spans="1:4" ht="10.199999999999999" customHeight="1" x14ac:dyDescent="0.25">
      <c r="A2" s="3"/>
      <c r="B2" s="3"/>
      <c r="C2" s="3"/>
      <c r="D2" s="3"/>
    </row>
    <row r="3" spans="1:4" ht="15.6" x14ac:dyDescent="0.25">
      <c r="A3" s="91" t="s">
        <v>25</v>
      </c>
      <c r="B3" s="91"/>
      <c r="C3" s="95"/>
      <c r="D3" s="95"/>
    </row>
    <row r="4" spans="1:4" ht="9.4499999999999993" customHeight="1" x14ac:dyDescent="0.25">
      <c r="A4" s="3"/>
      <c r="B4" s="3"/>
      <c r="C4" s="4"/>
      <c r="D4" s="4"/>
    </row>
    <row r="5" spans="1:4" ht="18" customHeight="1" x14ac:dyDescent="0.25">
      <c r="A5" s="91" t="s">
        <v>12</v>
      </c>
      <c r="B5" s="114"/>
      <c r="C5" s="114"/>
      <c r="D5" s="114"/>
    </row>
    <row r="6" spans="1:4" ht="14.7" customHeight="1" x14ac:dyDescent="0.25">
      <c r="A6" s="3"/>
      <c r="B6" s="3"/>
      <c r="C6" s="4"/>
      <c r="D6" s="4"/>
    </row>
    <row r="7" spans="1:4" ht="15" x14ac:dyDescent="0.25">
      <c r="A7" s="91" t="s">
        <v>20</v>
      </c>
      <c r="B7" s="113"/>
      <c r="C7" s="113"/>
      <c r="D7" s="113"/>
    </row>
    <row r="8" spans="1:4" ht="17.399999999999999" x14ac:dyDescent="0.25">
      <c r="A8" s="3"/>
      <c r="B8" s="3"/>
      <c r="C8" s="4"/>
      <c r="D8" s="4"/>
    </row>
    <row r="9" spans="1:4" ht="26.4" x14ac:dyDescent="0.25">
      <c r="A9" s="16" t="s">
        <v>21</v>
      </c>
      <c r="B9" s="16" t="s">
        <v>70</v>
      </c>
      <c r="C9" s="16" t="s">
        <v>63</v>
      </c>
      <c r="D9" s="16" t="s">
        <v>71</v>
      </c>
    </row>
    <row r="10" spans="1:4" ht="15.75" customHeight="1" x14ac:dyDescent="0.25">
      <c r="A10" s="8" t="s">
        <v>22</v>
      </c>
      <c r="B10" s="42">
        <f t="shared" ref="B10:D11" si="0">SUM(B11)</f>
        <v>22237518</v>
      </c>
      <c r="C10" s="42">
        <f t="shared" si="0"/>
        <v>21251018</v>
      </c>
      <c r="D10" s="42">
        <f t="shared" si="0"/>
        <v>21333018</v>
      </c>
    </row>
    <row r="11" spans="1:4" x14ac:dyDescent="0.25">
      <c r="A11" s="44" t="s">
        <v>92</v>
      </c>
      <c r="B11" s="43">
        <f t="shared" si="0"/>
        <v>22237518</v>
      </c>
      <c r="C11" s="43">
        <f t="shared" si="0"/>
        <v>21251018</v>
      </c>
      <c r="D11" s="43">
        <f t="shared" si="0"/>
        <v>21333018</v>
      </c>
    </row>
    <row r="12" spans="1:4" x14ac:dyDescent="0.25">
      <c r="A12" s="11" t="s">
        <v>91</v>
      </c>
      <c r="B12" s="43">
        <v>22237518</v>
      </c>
      <c r="C12" s="43">
        <v>21251018</v>
      </c>
      <c r="D12" s="43">
        <v>21333018</v>
      </c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1"/>
  <sheetViews>
    <sheetView workbookViewId="0">
      <selection sqref="A1:G1"/>
    </sheetView>
  </sheetViews>
  <sheetFormatPr defaultColWidth="9.109375" defaultRowHeight="13.8" x14ac:dyDescent="0.25"/>
  <cols>
    <col min="1" max="1" width="7.44140625" style="68" bestFit="1" customWidth="1"/>
    <col min="2" max="2" width="8.44140625" style="68" bestFit="1" customWidth="1"/>
    <col min="3" max="3" width="5.44140625" style="68" bestFit="1" customWidth="1"/>
    <col min="4" max="4" width="36.5546875" style="68" customWidth="1"/>
    <col min="5" max="5" width="23.44140625" style="68" customWidth="1"/>
    <col min="6" max="6" width="22.6640625" style="68" customWidth="1"/>
    <col min="7" max="7" width="22" style="68" customWidth="1"/>
    <col min="8" max="16384" width="9.109375" style="68"/>
  </cols>
  <sheetData>
    <row r="1" spans="1:7" ht="42" customHeight="1" x14ac:dyDescent="0.25">
      <c r="A1" s="91" t="s">
        <v>105</v>
      </c>
      <c r="B1" s="91"/>
      <c r="C1" s="91"/>
      <c r="D1" s="91"/>
      <c r="E1" s="91"/>
      <c r="F1" s="91"/>
      <c r="G1" s="91"/>
    </row>
    <row r="2" spans="1:7" ht="18" customHeight="1" x14ac:dyDescent="0.25">
      <c r="A2" s="3"/>
      <c r="B2" s="3"/>
      <c r="C2" s="3"/>
      <c r="D2" s="3"/>
      <c r="E2" s="3"/>
      <c r="F2" s="3"/>
      <c r="G2" s="3"/>
    </row>
    <row r="3" spans="1:7" ht="15.6" x14ac:dyDescent="0.25">
      <c r="A3" s="91" t="s">
        <v>25</v>
      </c>
      <c r="B3" s="91"/>
      <c r="C3" s="91"/>
      <c r="D3" s="91"/>
      <c r="E3" s="91"/>
      <c r="F3" s="95"/>
      <c r="G3" s="95"/>
    </row>
    <row r="4" spans="1:7" ht="17.399999999999999" x14ac:dyDescent="0.25">
      <c r="A4" s="3"/>
      <c r="B4" s="3"/>
      <c r="C4" s="3"/>
      <c r="D4" s="3"/>
      <c r="E4" s="3"/>
      <c r="F4" s="4"/>
      <c r="G4" s="4"/>
    </row>
    <row r="5" spans="1:7" ht="18" customHeight="1" x14ac:dyDescent="0.25">
      <c r="A5" s="91" t="s">
        <v>23</v>
      </c>
      <c r="B5" s="114"/>
      <c r="C5" s="114"/>
      <c r="D5" s="114"/>
      <c r="E5" s="114"/>
      <c r="F5" s="114"/>
      <c r="G5" s="114"/>
    </row>
    <row r="6" spans="1:7" ht="17.399999999999999" x14ac:dyDescent="0.25">
      <c r="A6" s="3"/>
      <c r="B6" s="3"/>
      <c r="C6" s="3"/>
      <c r="D6" s="3"/>
      <c r="E6" s="3"/>
      <c r="F6" s="4"/>
      <c r="G6" s="4"/>
    </row>
    <row r="7" spans="1:7" ht="26.4" x14ac:dyDescent="0.25">
      <c r="A7" s="16" t="s">
        <v>13</v>
      </c>
      <c r="B7" s="15" t="s">
        <v>14</v>
      </c>
      <c r="C7" s="15" t="s">
        <v>15</v>
      </c>
      <c r="D7" s="15" t="s">
        <v>35</v>
      </c>
      <c r="E7" s="16" t="s">
        <v>70</v>
      </c>
      <c r="F7" s="16" t="s">
        <v>63</v>
      </c>
      <c r="G7" s="16" t="s">
        <v>71</v>
      </c>
    </row>
    <row r="8" spans="1:7" ht="24" customHeight="1" x14ac:dyDescent="0.25">
      <c r="A8" s="9">
        <v>5</v>
      </c>
      <c r="B8" s="9"/>
      <c r="C8" s="9"/>
      <c r="D8" s="17" t="s">
        <v>90</v>
      </c>
      <c r="E8" s="61">
        <f>+E9</f>
        <v>262500</v>
      </c>
      <c r="F8" s="61">
        <f t="shared" ref="F8:G10" si="0">+F9</f>
        <v>262500</v>
      </c>
      <c r="G8" s="61">
        <f t="shared" si="0"/>
        <v>131250</v>
      </c>
    </row>
    <row r="9" spans="1:7" x14ac:dyDescent="0.25">
      <c r="A9" s="10"/>
      <c r="B9" s="10">
        <v>44</v>
      </c>
      <c r="C9" s="10"/>
      <c r="D9" s="64" t="s">
        <v>64</v>
      </c>
      <c r="E9" s="62">
        <f>+E10</f>
        <v>262500</v>
      </c>
      <c r="F9" s="62">
        <f t="shared" si="0"/>
        <v>262500</v>
      </c>
      <c r="G9" s="62">
        <f t="shared" si="0"/>
        <v>131250</v>
      </c>
    </row>
    <row r="10" spans="1:7" ht="26.4" x14ac:dyDescent="0.25">
      <c r="A10" s="10"/>
      <c r="B10" s="10"/>
      <c r="C10" s="63">
        <v>5</v>
      </c>
      <c r="D10" s="64" t="s">
        <v>100</v>
      </c>
      <c r="E10" s="62">
        <f>+E11</f>
        <v>262500</v>
      </c>
      <c r="F10" s="62">
        <f t="shared" si="0"/>
        <v>262500</v>
      </c>
      <c r="G10" s="62">
        <f t="shared" si="0"/>
        <v>131250</v>
      </c>
    </row>
    <row r="11" spans="1:7" ht="26.4" x14ac:dyDescent="0.25">
      <c r="A11" s="10"/>
      <c r="B11" s="10"/>
      <c r="C11" s="63">
        <v>54</v>
      </c>
      <c r="D11" s="64" t="s">
        <v>62</v>
      </c>
      <c r="E11" s="62">
        <v>262500</v>
      </c>
      <c r="F11" s="62">
        <v>262500</v>
      </c>
      <c r="G11" s="65">
        <v>131250</v>
      </c>
    </row>
  </sheetData>
  <mergeCells count="3">
    <mergeCell ref="A1:G1"/>
    <mergeCell ref="A3:G3"/>
    <mergeCell ref="A5:G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10"/>
  <sheetViews>
    <sheetView zoomScaleNormal="100" workbookViewId="0">
      <selection activeCell="D23" sqref="D23"/>
    </sheetView>
  </sheetViews>
  <sheetFormatPr defaultColWidth="9.109375" defaultRowHeight="13.8" x14ac:dyDescent="0.25"/>
  <cols>
    <col min="1" max="1" width="7.44140625" style="68" bestFit="1" customWidth="1"/>
    <col min="2" max="2" width="5" style="68" customWidth="1"/>
    <col min="3" max="3" width="0.33203125" style="68" customWidth="1"/>
    <col min="4" max="4" width="41.109375" style="68" customWidth="1"/>
    <col min="5" max="7" width="14.6640625" style="68" bestFit="1" customWidth="1"/>
    <col min="8" max="8" width="11" style="68" customWidth="1"/>
    <col min="9" max="9" width="14.6640625" style="68" bestFit="1" customWidth="1"/>
    <col min="10" max="10" width="20" style="68" customWidth="1"/>
    <col min="11" max="16384" width="9.109375" style="68"/>
  </cols>
  <sheetData>
    <row r="1" spans="1:10" ht="42" customHeight="1" x14ac:dyDescent="0.25">
      <c r="A1" s="91" t="s">
        <v>106</v>
      </c>
      <c r="B1" s="91"/>
      <c r="C1" s="91"/>
      <c r="D1" s="91"/>
      <c r="E1" s="91"/>
      <c r="F1" s="91"/>
      <c r="G1" s="91"/>
    </row>
    <row r="2" spans="1:10" ht="12" customHeight="1" x14ac:dyDescent="0.25">
      <c r="A2" s="3"/>
      <c r="B2" s="3"/>
      <c r="C2" s="3"/>
      <c r="D2" s="3"/>
      <c r="E2" s="3"/>
      <c r="F2" s="4"/>
      <c r="G2" s="4"/>
    </row>
    <row r="3" spans="1:10" ht="18" customHeight="1" x14ac:dyDescent="0.25">
      <c r="A3" s="91" t="s">
        <v>24</v>
      </c>
      <c r="B3" s="114"/>
      <c r="C3" s="114"/>
      <c r="D3" s="114"/>
      <c r="E3" s="114"/>
      <c r="F3" s="114"/>
      <c r="G3" s="114"/>
    </row>
    <row r="4" spans="1:10" ht="17.399999999999999" x14ac:dyDescent="0.25">
      <c r="A4" s="3"/>
      <c r="B4" s="3"/>
      <c r="C4" s="3"/>
      <c r="D4" s="3"/>
      <c r="E4" s="3"/>
      <c r="F4" s="4"/>
      <c r="G4" s="4"/>
    </row>
    <row r="5" spans="1:10" ht="26.4" x14ac:dyDescent="0.25">
      <c r="A5" s="118" t="s">
        <v>26</v>
      </c>
      <c r="B5" s="119"/>
      <c r="C5" s="120"/>
      <c r="D5" s="15" t="s">
        <v>27</v>
      </c>
      <c r="E5" s="16" t="s">
        <v>70</v>
      </c>
      <c r="F5" s="16" t="s">
        <v>63</v>
      </c>
      <c r="G5" s="16" t="s">
        <v>71</v>
      </c>
      <c r="I5" s="69"/>
      <c r="J5" s="69"/>
    </row>
    <row r="6" spans="1:10" x14ac:dyDescent="0.25">
      <c r="A6" s="39"/>
      <c r="B6" s="40"/>
      <c r="C6" s="41"/>
      <c r="D6" s="53" t="s">
        <v>60</v>
      </c>
      <c r="E6" s="54">
        <f>+E7+E67</f>
        <v>22237518</v>
      </c>
      <c r="F6" s="54">
        <f>+F7+F67</f>
        <v>21251018</v>
      </c>
      <c r="G6" s="54">
        <f>+G7+G67</f>
        <v>21333018</v>
      </c>
      <c r="I6" s="67"/>
      <c r="J6" s="69"/>
    </row>
    <row r="7" spans="1:10" ht="22.5" customHeight="1" x14ac:dyDescent="0.25">
      <c r="A7" s="81" t="s">
        <v>72</v>
      </c>
      <c r="B7" s="82"/>
      <c r="C7" s="83"/>
      <c r="D7" s="84"/>
      <c r="E7" s="85">
        <f>SUM(E8+E28+E37+E58)</f>
        <v>20228518</v>
      </c>
      <c r="F7" s="85">
        <f>SUM(F8+F28+F37+F58)</f>
        <v>20013018</v>
      </c>
      <c r="G7" s="85">
        <f>SUM(G8+G28+G37+G58)</f>
        <v>20103018</v>
      </c>
      <c r="I7" s="69"/>
      <c r="J7" s="69"/>
    </row>
    <row r="8" spans="1:10" x14ac:dyDescent="0.25">
      <c r="A8" s="60" t="s">
        <v>73</v>
      </c>
      <c r="B8" s="40"/>
      <c r="C8" s="41"/>
      <c r="D8" s="55" t="s">
        <v>74</v>
      </c>
      <c r="E8" s="56">
        <f t="shared" ref="E8:G8" si="0">SUM(E9+E13+E18+E23)</f>
        <v>19467888</v>
      </c>
      <c r="F8" s="56">
        <f t="shared" si="0"/>
        <v>19530788</v>
      </c>
      <c r="G8" s="56">
        <f t="shared" si="0"/>
        <v>19620788</v>
      </c>
      <c r="I8" s="69"/>
    </row>
    <row r="9" spans="1:10" x14ac:dyDescent="0.25">
      <c r="A9" s="39"/>
      <c r="B9" s="40"/>
      <c r="C9" s="41"/>
      <c r="D9" s="57" t="s">
        <v>49</v>
      </c>
      <c r="E9" s="48">
        <f t="shared" ref="E9:G9" si="1">SUM(E10)</f>
        <v>1200000</v>
      </c>
      <c r="F9" s="48">
        <f t="shared" si="1"/>
        <v>855000</v>
      </c>
      <c r="G9" s="48">
        <f t="shared" si="1"/>
        <v>855000</v>
      </c>
      <c r="J9" s="69"/>
    </row>
    <row r="10" spans="1:10" x14ac:dyDescent="0.25">
      <c r="A10" s="39"/>
      <c r="B10" s="40"/>
      <c r="C10" s="41"/>
      <c r="D10" s="58" t="s">
        <v>61</v>
      </c>
      <c r="E10" s="48">
        <f>SUM(E11:E12)</f>
        <v>1200000</v>
      </c>
      <c r="F10" s="48">
        <f t="shared" ref="F10:G10" si="2">SUM(F11:F12)</f>
        <v>855000</v>
      </c>
      <c r="G10" s="48">
        <f t="shared" si="2"/>
        <v>855000</v>
      </c>
      <c r="I10" s="69"/>
    </row>
    <row r="11" spans="1:10" x14ac:dyDescent="0.25">
      <c r="A11" s="39"/>
      <c r="B11" s="40"/>
      <c r="C11" s="41"/>
      <c r="D11" s="59" t="s">
        <v>54</v>
      </c>
      <c r="E11" s="35">
        <v>950000</v>
      </c>
      <c r="F11" s="35">
        <v>785000</v>
      </c>
      <c r="G11" s="35">
        <v>785000</v>
      </c>
    </row>
    <row r="12" spans="1:10" x14ac:dyDescent="0.25">
      <c r="A12" s="39"/>
      <c r="B12" s="40"/>
      <c r="C12" s="41"/>
      <c r="D12" s="59" t="s">
        <v>55</v>
      </c>
      <c r="E12" s="35">
        <v>250000</v>
      </c>
      <c r="F12" s="35">
        <v>70000</v>
      </c>
      <c r="G12" s="35">
        <v>70000</v>
      </c>
    </row>
    <row r="13" spans="1:10" ht="26.4" x14ac:dyDescent="0.25">
      <c r="A13" s="39"/>
      <c r="B13" s="40"/>
      <c r="C13" s="41"/>
      <c r="D13" s="57" t="s">
        <v>43</v>
      </c>
      <c r="E13" s="48">
        <f>SUM(E14)</f>
        <v>214900</v>
      </c>
      <c r="F13" s="48">
        <f t="shared" ref="F13:G13" si="3">SUM(F14)</f>
        <v>257900</v>
      </c>
      <c r="G13" s="48">
        <f t="shared" si="3"/>
        <v>265900</v>
      </c>
    </row>
    <row r="14" spans="1:10" x14ac:dyDescent="0.25">
      <c r="A14" s="39"/>
      <c r="B14" s="40"/>
      <c r="C14" s="41"/>
      <c r="D14" s="58" t="s">
        <v>61</v>
      </c>
      <c r="E14" s="48">
        <f>SUM(E15:E17)</f>
        <v>214900</v>
      </c>
      <c r="F14" s="48">
        <f>SUM(F15:F17)</f>
        <v>257900</v>
      </c>
      <c r="G14" s="48">
        <f>SUM(G15:G17)</f>
        <v>265900</v>
      </c>
    </row>
    <row r="15" spans="1:10" x14ac:dyDescent="0.25">
      <c r="A15" s="39"/>
      <c r="B15" s="40"/>
      <c r="C15" s="41"/>
      <c r="D15" s="59" t="s">
        <v>54</v>
      </c>
      <c r="E15" s="35">
        <v>95400</v>
      </c>
      <c r="F15" s="35">
        <v>120400</v>
      </c>
      <c r="G15" s="35">
        <v>120400</v>
      </c>
    </row>
    <row r="16" spans="1:10" x14ac:dyDescent="0.25">
      <c r="A16" s="39"/>
      <c r="B16" s="40"/>
      <c r="C16" s="41"/>
      <c r="D16" s="59" t="s">
        <v>55</v>
      </c>
      <c r="E16" s="35">
        <v>112000</v>
      </c>
      <c r="F16" s="35">
        <v>122000</v>
      </c>
      <c r="G16" s="35">
        <v>122000</v>
      </c>
    </row>
    <row r="17" spans="1:8" x14ac:dyDescent="0.25">
      <c r="A17" s="39"/>
      <c r="B17" s="40"/>
      <c r="C17" s="41"/>
      <c r="D17" s="59" t="s">
        <v>56</v>
      </c>
      <c r="E17" s="35">
        <v>7500</v>
      </c>
      <c r="F17" s="35">
        <v>15500</v>
      </c>
      <c r="G17" s="35">
        <v>23500</v>
      </c>
    </row>
    <row r="18" spans="1:8" ht="26.4" x14ac:dyDescent="0.25">
      <c r="A18" s="39"/>
      <c r="B18" s="40"/>
      <c r="C18" s="41"/>
      <c r="D18" s="57" t="s">
        <v>40</v>
      </c>
      <c r="E18" s="48">
        <f>SUM(E19)</f>
        <v>17980328</v>
      </c>
      <c r="F18" s="48">
        <f t="shared" ref="F18:G18" si="4">SUM(F19)</f>
        <v>18415228</v>
      </c>
      <c r="G18" s="48">
        <f t="shared" si="4"/>
        <v>18497228</v>
      </c>
    </row>
    <row r="19" spans="1:8" x14ac:dyDescent="0.25">
      <c r="A19" s="39"/>
      <c r="B19" s="40"/>
      <c r="C19" s="41"/>
      <c r="D19" s="58" t="s">
        <v>61</v>
      </c>
      <c r="E19" s="48">
        <f>SUM(E20:E22)</f>
        <v>17980328</v>
      </c>
      <c r="F19" s="48">
        <f t="shared" ref="F19:G19" si="5">SUM(F20:F22)</f>
        <v>18415228</v>
      </c>
      <c r="G19" s="48">
        <f t="shared" si="5"/>
        <v>18497228</v>
      </c>
    </row>
    <row r="20" spans="1:8" x14ac:dyDescent="0.25">
      <c r="A20" s="39"/>
      <c r="B20" s="40"/>
      <c r="C20" s="41"/>
      <c r="D20" s="59" t="s">
        <v>54</v>
      </c>
      <c r="E20" s="35">
        <v>15629316</v>
      </c>
      <c r="F20" s="35">
        <v>15899216</v>
      </c>
      <c r="G20" s="35">
        <v>15981216</v>
      </c>
    </row>
    <row r="21" spans="1:8" x14ac:dyDescent="0.25">
      <c r="A21" s="39"/>
      <c r="B21" s="40"/>
      <c r="C21" s="41"/>
      <c r="D21" s="59" t="s">
        <v>55</v>
      </c>
      <c r="E21" s="35">
        <v>2338877</v>
      </c>
      <c r="F21" s="35">
        <v>2503877</v>
      </c>
      <c r="G21" s="35">
        <v>2503877</v>
      </c>
    </row>
    <row r="22" spans="1:8" x14ac:dyDescent="0.25">
      <c r="A22" s="39"/>
      <c r="B22" s="40"/>
      <c r="C22" s="41"/>
      <c r="D22" s="59" t="s">
        <v>56</v>
      </c>
      <c r="E22" s="35">
        <v>12135</v>
      </c>
      <c r="F22" s="35">
        <v>12135</v>
      </c>
      <c r="G22" s="35">
        <v>12135</v>
      </c>
    </row>
    <row r="23" spans="1:8" x14ac:dyDescent="0.25">
      <c r="A23" s="39"/>
      <c r="B23" s="40"/>
      <c r="C23" s="41"/>
      <c r="D23" s="57" t="s">
        <v>41</v>
      </c>
      <c r="E23" s="48">
        <f>SUM(E24)</f>
        <v>72660</v>
      </c>
      <c r="F23" s="48">
        <f t="shared" ref="F23:G23" si="6">SUM(F24)</f>
        <v>2660</v>
      </c>
      <c r="G23" s="48">
        <f t="shared" si="6"/>
        <v>2660</v>
      </c>
    </row>
    <row r="24" spans="1:8" x14ac:dyDescent="0.25">
      <c r="A24" s="39"/>
      <c r="B24" s="40"/>
      <c r="C24" s="41"/>
      <c r="D24" s="58" t="s">
        <v>61</v>
      </c>
      <c r="E24" s="48">
        <f>SUM(E25:E27)</f>
        <v>72660</v>
      </c>
      <c r="F24" s="48">
        <f t="shared" ref="F24:G24" si="7">SUM(F25:F27)</f>
        <v>2660</v>
      </c>
      <c r="G24" s="48">
        <f t="shared" si="7"/>
        <v>2660</v>
      </c>
    </row>
    <row r="25" spans="1:8" x14ac:dyDescent="0.25">
      <c r="A25" s="39"/>
      <c r="B25" s="40"/>
      <c r="C25" s="41"/>
      <c r="D25" s="59" t="s">
        <v>54</v>
      </c>
      <c r="E25" s="35">
        <v>37250</v>
      </c>
      <c r="F25" s="35"/>
      <c r="G25" s="35"/>
    </row>
    <row r="26" spans="1:8" x14ac:dyDescent="0.25">
      <c r="A26" s="39"/>
      <c r="B26" s="40"/>
      <c r="C26" s="41"/>
      <c r="D26" s="59" t="s">
        <v>55</v>
      </c>
      <c r="E26" s="35">
        <v>22160</v>
      </c>
      <c r="F26" s="35">
        <v>2660</v>
      </c>
      <c r="G26" s="35">
        <v>2660</v>
      </c>
    </row>
    <row r="27" spans="1:8" x14ac:dyDescent="0.25">
      <c r="A27" s="39"/>
      <c r="B27" s="40"/>
      <c r="C27" s="41"/>
      <c r="D27" s="59" t="s">
        <v>56</v>
      </c>
      <c r="E27" s="35">
        <v>13250</v>
      </c>
      <c r="F27" s="35"/>
      <c r="G27" s="35"/>
    </row>
    <row r="28" spans="1:8" ht="26.4" x14ac:dyDescent="0.25">
      <c r="A28" s="60" t="s">
        <v>75</v>
      </c>
      <c r="B28" s="40"/>
      <c r="C28" s="41"/>
      <c r="D28" s="55" t="s">
        <v>76</v>
      </c>
      <c r="E28" s="56">
        <f>SUM(E29+E33)</f>
        <v>254450</v>
      </c>
      <c r="F28" s="56">
        <f t="shared" ref="F28:G28" si="8">SUM(F29+F33)</f>
        <v>254450</v>
      </c>
      <c r="G28" s="56">
        <f t="shared" si="8"/>
        <v>254450</v>
      </c>
      <c r="H28" s="69"/>
    </row>
    <row r="29" spans="1:8" ht="26.4" x14ac:dyDescent="0.25">
      <c r="A29" s="39"/>
      <c r="B29" s="40"/>
      <c r="C29" s="41"/>
      <c r="D29" s="57" t="s">
        <v>43</v>
      </c>
      <c r="E29" s="48">
        <f>SUM(E30)</f>
        <v>22250</v>
      </c>
      <c r="F29" s="48">
        <f t="shared" ref="F29:G29" si="9">SUM(F30)</f>
        <v>22250</v>
      </c>
      <c r="G29" s="48">
        <f t="shared" si="9"/>
        <v>22250</v>
      </c>
    </row>
    <row r="30" spans="1:8" x14ac:dyDescent="0.25">
      <c r="A30" s="39"/>
      <c r="B30" s="40"/>
      <c r="C30" s="41"/>
      <c r="D30" s="58" t="s">
        <v>61</v>
      </c>
      <c r="E30" s="48">
        <f>SUM(E31:E32)</f>
        <v>22250</v>
      </c>
      <c r="F30" s="48">
        <f t="shared" ref="F30:G30" si="10">SUM(F31:F32)</f>
        <v>22250</v>
      </c>
      <c r="G30" s="48">
        <f t="shared" si="10"/>
        <v>22250</v>
      </c>
    </row>
    <row r="31" spans="1:8" x14ac:dyDescent="0.25">
      <c r="A31" s="39"/>
      <c r="B31" s="40"/>
      <c r="C31" s="41"/>
      <c r="D31" s="59" t="s">
        <v>54</v>
      </c>
      <c r="E31" s="35">
        <v>15450</v>
      </c>
      <c r="F31" s="35">
        <v>15450</v>
      </c>
      <c r="G31" s="35">
        <v>15450</v>
      </c>
    </row>
    <row r="32" spans="1:8" x14ac:dyDescent="0.25">
      <c r="A32" s="39"/>
      <c r="B32" s="40"/>
      <c r="C32" s="41"/>
      <c r="D32" s="59" t="s">
        <v>55</v>
      </c>
      <c r="E32" s="35">
        <v>6800</v>
      </c>
      <c r="F32" s="35">
        <v>6800</v>
      </c>
      <c r="G32" s="35">
        <v>6800</v>
      </c>
    </row>
    <row r="33" spans="1:7" x14ac:dyDescent="0.25">
      <c r="A33" s="39"/>
      <c r="B33" s="40"/>
      <c r="C33" s="41"/>
      <c r="D33" s="57" t="s">
        <v>41</v>
      </c>
      <c r="E33" s="48">
        <f>SUM(E34)</f>
        <v>232200</v>
      </c>
      <c r="F33" s="48">
        <f t="shared" ref="F33:G33" si="11">SUM(F34)</f>
        <v>232200</v>
      </c>
      <c r="G33" s="48">
        <f t="shared" si="11"/>
        <v>232200</v>
      </c>
    </row>
    <row r="34" spans="1:7" x14ac:dyDescent="0.25">
      <c r="A34" s="39"/>
      <c r="B34" s="40"/>
      <c r="C34" s="41"/>
      <c r="D34" s="58" t="s">
        <v>61</v>
      </c>
      <c r="E34" s="48">
        <f>SUM(E35:E36)</f>
        <v>232200</v>
      </c>
      <c r="F34" s="48">
        <f t="shared" ref="F34:G34" si="12">SUM(F35:F36)</f>
        <v>232200</v>
      </c>
      <c r="G34" s="48">
        <f t="shared" si="12"/>
        <v>232200</v>
      </c>
    </row>
    <row r="35" spans="1:7" x14ac:dyDescent="0.25">
      <c r="A35" s="39"/>
      <c r="B35" s="40"/>
      <c r="C35" s="41"/>
      <c r="D35" s="59" t="s">
        <v>54</v>
      </c>
      <c r="E35" s="35">
        <v>207900</v>
      </c>
      <c r="F35" s="35">
        <v>207900</v>
      </c>
      <c r="G35" s="35">
        <v>207900</v>
      </c>
    </row>
    <row r="36" spans="1:7" x14ac:dyDescent="0.25">
      <c r="A36" s="39"/>
      <c r="B36" s="40"/>
      <c r="C36" s="41"/>
      <c r="D36" s="59" t="s">
        <v>55</v>
      </c>
      <c r="E36" s="35">
        <v>24300</v>
      </c>
      <c r="F36" s="35">
        <v>24300</v>
      </c>
      <c r="G36" s="35">
        <v>24300</v>
      </c>
    </row>
    <row r="37" spans="1:7" ht="26.4" x14ac:dyDescent="0.25">
      <c r="A37" s="60" t="s">
        <v>77</v>
      </c>
      <c r="B37" s="40"/>
      <c r="C37" s="41"/>
      <c r="D37" s="55" t="s">
        <v>78</v>
      </c>
      <c r="E37" s="56">
        <f t="shared" ref="E37:G37" si="13">SUM(E38+E42+E46+E50+E54)</f>
        <v>227780</v>
      </c>
      <c r="F37" s="56">
        <f t="shared" si="13"/>
        <v>227780</v>
      </c>
      <c r="G37" s="56">
        <f t="shared" si="13"/>
        <v>227780</v>
      </c>
    </row>
    <row r="38" spans="1:7" x14ac:dyDescent="0.25">
      <c r="A38" s="60"/>
      <c r="B38" s="40"/>
      <c r="C38" s="41"/>
      <c r="D38" s="57" t="s">
        <v>49</v>
      </c>
      <c r="E38" s="48">
        <f>SUM(E39)</f>
        <v>15000</v>
      </c>
      <c r="F38" s="48">
        <f t="shared" ref="F38:G38" si="14">SUM(F39)</f>
        <v>15000</v>
      </c>
      <c r="G38" s="48">
        <f t="shared" si="14"/>
        <v>15000</v>
      </c>
    </row>
    <row r="39" spans="1:7" x14ac:dyDescent="0.25">
      <c r="A39" s="60"/>
      <c r="B39" s="40"/>
      <c r="C39" s="41"/>
      <c r="D39" s="58" t="s">
        <v>61</v>
      </c>
      <c r="E39" s="48">
        <f>SUM(E40:E41)</f>
        <v>15000</v>
      </c>
      <c r="F39" s="48">
        <f t="shared" ref="F39:G39" si="15">SUM(F40:F41)</f>
        <v>15000</v>
      </c>
      <c r="G39" s="48">
        <f t="shared" si="15"/>
        <v>15000</v>
      </c>
    </row>
    <row r="40" spans="1:7" x14ac:dyDescent="0.25">
      <c r="A40" s="60"/>
      <c r="B40" s="40"/>
      <c r="C40" s="41"/>
      <c r="D40" s="59" t="s">
        <v>54</v>
      </c>
      <c r="E40" s="35">
        <v>4000</v>
      </c>
      <c r="F40" s="35">
        <v>4000</v>
      </c>
      <c r="G40" s="35">
        <v>4000</v>
      </c>
    </row>
    <row r="41" spans="1:7" x14ac:dyDescent="0.25">
      <c r="A41" s="60"/>
      <c r="B41" s="40"/>
      <c r="C41" s="41"/>
      <c r="D41" s="59" t="s">
        <v>55</v>
      </c>
      <c r="E41" s="35">
        <v>11000</v>
      </c>
      <c r="F41" s="35">
        <v>11000</v>
      </c>
      <c r="G41" s="35">
        <v>11000</v>
      </c>
    </row>
    <row r="42" spans="1:7" ht="26.4" x14ac:dyDescent="0.25">
      <c r="A42" s="60"/>
      <c r="B42" s="40"/>
      <c r="C42" s="41"/>
      <c r="D42" s="57" t="s">
        <v>43</v>
      </c>
      <c r="E42" s="48">
        <f>SUM(E43)</f>
        <v>19540</v>
      </c>
      <c r="F42" s="48">
        <f t="shared" ref="F42:G42" si="16">SUM(F43)</f>
        <v>19540</v>
      </c>
      <c r="G42" s="48">
        <f t="shared" si="16"/>
        <v>19540</v>
      </c>
    </row>
    <row r="43" spans="1:7" x14ac:dyDescent="0.25">
      <c r="A43" s="60"/>
      <c r="B43" s="40"/>
      <c r="C43" s="41"/>
      <c r="D43" s="58" t="s">
        <v>61</v>
      </c>
      <c r="E43" s="48">
        <f>SUM(E44:E45)</f>
        <v>19540</v>
      </c>
      <c r="F43" s="48">
        <f t="shared" ref="F43:G43" si="17">SUM(F44:F45)</f>
        <v>19540</v>
      </c>
      <c r="G43" s="48">
        <f t="shared" si="17"/>
        <v>19540</v>
      </c>
    </row>
    <row r="44" spans="1:7" x14ac:dyDescent="0.25">
      <c r="A44" s="60"/>
      <c r="B44" s="40"/>
      <c r="C44" s="41"/>
      <c r="D44" s="59" t="s">
        <v>54</v>
      </c>
      <c r="E44" s="35">
        <v>11020</v>
      </c>
      <c r="F44" s="35">
        <v>11020</v>
      </c>
      <c r="G44" s="35">
        <v>11020</v>
      </c>
    </row>
    <row r="45" spans="1:7" x14ac:dyDescent="0.25">
      <c r="A45" s="60"/>
      <c r="B45" s="40"/>
      <c r="C45" s="41"/>
      <c r="D45" s="59" t="s">
        <v>55</v>
      </c>
      <c r="E45" s="35">
        <v>8520</v>
      </c>
      <c r="F45" s="35">
        <v>8520</v>
      </c>
      <c r="G45" s="35">
        <v>8520</v>
      </c>
    </row>
    <row r="46" spans="1:7" ht="26.4" x14ac:dyDescent="0.25">
      <c r="A46" s="60"/>
      <c r="B46" s="40"/>
      <c r="C46" s="41"/>
      <c r="D46" s="57" t="s">
        <v>40</v>
      </c>
      <c r="E46" s="48">
        <f>SUM(E47)</f>
        <v>54510</v>
      </c>
      <c r="F46" s="48">
        <f t="shared" ref="F46:G46" si="18">SUM(F47)</f>
        <v>54510</v>
      </c>
      <c r="G46" s="48">
        <f t="shared" si="18"/>
        <v>54510</v>
      </c>
    </row>
    <row r="47" spans="1:7" x14ac:dyDescent="0.25">
      <c r="A47" s="60"/>
      <c r="B47" s="40"/>
      <c r="C47" s="41"/>
      <c r="D47" s="58" t="s">
        <v>61</v>
      </c>
      <c r="E47" s="48">
        <f t="shared" ref="E47:G47" si="19">SUM(E48:E49)</f>
        <v>54510</v>
      </c>
      <c r="F47" s="48">
        <f t="shared" si="19"/>
        <v>54510</v>
      </c>
      <c r="G47" s="48">
        <f t="shared" si="19"/>
        <v>54510</v>
      </c>
    </row>
    <row r="48" spans="1:7" x14ac:dyDescent="0.25">
      <c r="A48" s="60"/>
      <c r="B48" s="40"/>
      <c r="C48" s="41"/>
      <c r="D48" s="59" t="s">
        <v>54</v>
      </c>
      <c r="E48" s="35">
        <v>47510</v>
      </c>
      <c r="F48" s="35">
        <v>47510</v>
      </c>
      <c r="G48" s="35">
        <v>47510</v>
      </c>
    </row>
    <row r="49" spans="1:7" x14ac:dyDescent="0.25">
      <c r="A49" s="60"/>
      <c r="B49" s="40"/>
      <c r="C49" s="41"/>
      <c r="D49" s="59" t="s">
        <v>55</v>
      </c>
      <c r="E49" s="35">
        <v>7000</v>
      </c>
      <c r="F49" s="35">
        <v>7000</v>
      </c>
      <c r="G49" s="35">
        <v>7000</v>
      </c>
    </row>
    <row r="50" spans="1:7" x14ac:dyDescent="0.25">
      <c r="A50" s="60"/>
      <c r="B50" s="40"/>
      <c r="C50" s="41"/>
      <c r="D50" s="57" t="s">
        <v>51</v>
      </c>
      <c r="E50" s="48">
        <f>SUM(E51)</f>
        <v>60280</v>
      </c>
      <c r="F50" s="48">
        <f t="shared" ref="F50:G50" si="20">SUM(F51)</f>
        <v>60280</v>
      </c>
      <c r="G50" s="48">
        <f t="shared" si="20"/>
        <v>60280</v>
      </c>
    </row>
    <row r="51" spans="1:7" x14ac:dyDescent="0.25">
      <c r="A51" s="60"/>
      <c r="B51" s="40"/>
      <c r="C51" s="41"/>
      <c r="D51" s="58" t="s">
        <v>61</v>
      </c>
      <c r="E51" s="48">
        <f t="shared" ref="E51:G51" si="21">SUM(E52:E53)</f>
        <v>60280</v>
      </c>
      <c r="F51" s="48">
        <f t="shared" si="21"/>
        <v>60280</v>
      </c>
      <c r="G51" s="48">
        <f t="shared" si="21"/>
        <v>60280</v>
      </c>
    </row>
    <row r="52" spans="1:7" x14ac:dyDescent="0.25">
      <c r="A52" s="60"/>
      <c r="B52" s="40"/>
      <c r="C52" s="41"/>
      <c r="D52" s="59" t="s">
        <v>54</v>
      </c>
      <c r="E52" s="35">
        <v>56280</v>
      </c>
      <c r="F52" s="35">
        <v>56280</v>
      </c>
      <c r="G52" s="35">
        <v>56280</v>
      </c>
    </row>
    <row r="53" spans="1:7" x14ac:dyDescent="0.25">
      <c r="A53" s="60"/>
      <c r="B53" s="40"/>
      <c r="C53" s="41"/>
      <c r="D53" s="59" t="s">
        <v>55</v>
      </c>
      <c r="E53" s="35">
        <v>4000</v>
      </c>
      <c r="F53" s="35">
        <v>4000</v>
      </c>
      <c r="G53" s="35">
        <v>4000</v>
      </c>
    </row>
    <row r="54" spans="1:7" x14ac:dyDescent="0.25">
      <c r="A54" s="39"/>
      <c r="B54" s="40"/>
      <c r="C54" s="41"/>
      <c r="D54" s="57" t="s">
        <v>41</v>
      </c>
      <c r="E54" s="48">
        <f>SUM(E55)</f>
        <v>78450</v>
      </c>
      <c r="F54" s="48">
        <f>SUM(F55)</f>
        <v>78450</v>
      </c>
      <c r="G54" s="48">
        <f>SUM(G55)</f>
        <v>78450</v>
      </c>
    </row>
    <row r="55" spans="1:7" x14ac:dyDescent="0.25">
      <c r="A55" s="39"/>
      <c r="B55" s="40"/>
      <c r="C55" s="41"/>
      <c r="D55" s="58" t="s">
        <v>61</v>
      </c>
      <c r="E55" s="48">
        <f>SUM(E56:E57)</f>
        <v>78450</v>
      </c>
      <c r="F55" s="48">
        <f>SUM(F56:F57)</f>
        <v>78450</v>
      </c>
      <c r="G55" s="48">
        <f>SUM(G56:G57)</f>
        <v>78450</v>
      </c>
    </row>
    <row r="56" spans="1:7" x14ac:dyDescent="0.25">
      <c r="A56" s="39"/>
      <c r="B56" s="40"/>
      <c r="C56" s="41"/>
      <c r="D56" s="59" t="s">
        <v>54</v>
      </c>
      <c r="E56" s="35">
        <v>60100</v>
      </c>
      <c r="F56" s="35">
        <v>60100</v>
      </c>
      <c r="G56" s="35">
        <v>60100</v>
      </c>
    </row>
    <row r="57" spans="1:7" x14ac:dyDescent="0.25">
      <c r="A57" s="39"/>
      <c r="B57" s="40"/>
      <c r="C57" s="41"/>
      <c r="D57" s="59" t="s">
        <v>55</v>
      </c>
      <c r="E57" s="35">
        <v>18350</v>
      </c>
      <c r="F57" s="35">
        <v>18350</v>
      </c>
      <c r="G57" s="35">
        <v>18350</v>
      </c>
    </row>
    <row r="58" spans="1:7" ht="26.4" x14ac:dyDescent="0.25">
      <c r="A58" s="60" t="s">
        <v>79</v>
      </c>
      <c r="B58" s="37"/>
      <c r="C58" s="38"/>
      <c r="D58" s="55" t="s">
        <v>80</v>
      </c>
      <c r="E58" s="56">
        <f t="shared" ref="E58:G58" si="22">SUM(E59+E63)</f>
        <v>278400</v>
      </c>
      <c r="F58" s="56">
        <f t="shared" ref="F58" si="23">SUM(F59+F63)</f>
        <v>0</v>
      </c>
      <c r="G58" s="56">
        <f t="shared" si="22"/>
        <v>0</v>
      </c>
    </row>
    <row r="59" spans="1:7" ht="26.4" x14ac:dyDescent="0.25">
      <c r="A59" s="115"/>
      <c r="B59" s="116"/>
      <c r="C59" s="117"/>
      <c r="D59" s="57" t="s">
        <v>43</v>
      </c>
      <c r="E59" s="48">
        <f t="shared" ref="E59:G59" si="24">SUM(E60)</f>
        <v>11250</v>
      </c>
      <c r="F59" s="48">
        <f t="shared" si="24"/>
        <v>0</v>
      </c>
      <c r="G59" s="48">
        <f t="shared" si="24"/>
        <v>0</v>
      </c>
    </row>
    <row r="60" spans="1:7" x14ac:dyDescent="0.25">
      <c r="A60" s="36"/>
      <c r="B60" s="37"/>
      <c r="C60" s="38"/>
      <c r="D60" s="58" t="s">
        <v>61</v>
      </c>
      <c r="E60" s="48">
        <f t="shared" ref="E60:G60" si="25">SUM(E61:E62)</f>
        <v>11250</v>
      </c>
      <c r="F60" s="48">
        <f t="shared" ref="F60" si="26">SUM(F61:F62)</f>
        <v>0</v>
      </c>
      <c r="G60" s="48">
        <f t="shared" si="25"/>
        <v>0</v>
      </c>
    </row>
    <row r="61" spans="1:7" x14ac:dyDescent="0.25">
      <c r="A61" s="39"/>
      <c r="B61" s="40"/>
      <c r="C61" s="41"/>
      <c r="D61" s="59" t="s">
        <v>54</v>
      </c>
      <c r="E61" s="35">
        <v>6300</v>
      </c>
      <c r="F61" s="35"/>
      <c r="G61" s="35"/>
    </row>
    <row r="62" spans="1:7" x14ac:dyDescent="0.25">
      <c r="A62" s="39"/>
      <c r="B62" s="40"/>
      <c r="C62" s="41"/>
      <c r="D62" s="59" t="s">
        <v>55</v>
      </c>
      <c r="E62" s="35">
        <v>4950</v>
      </c>
      <c r="F62" s="35"/>
      <c r="G62" s="35"/>
    </row>
    <row r="63" spans="1:7" x14ac:dyDescent="0.25">
      <c r="A63" s="39"/>
      <c r="B63" s="40"/>
      <c r="C63" s="41"/>
      <c r="D63" s="57" t="s">
        <v>41</v>
      </c>
      <c r="E63" s="48">
        <f t="shared" ref="E63:G63" si="27">SUM(E64)</f>
        <v>267150</v>
      </c>
      <c r="F63" s="48">
        <f t="shared" si="27"/>
        <v>0</v>
      </c>
      <c r="G63" s="48">
        <f t="shared" si="27"/>
        <v>0</v>
      </c>
    </row>
    <row r="64" spans="1:7" x14ac:dyDescent="0.25">
      <c r="A64" s="39"/>
      <c r="B64" s="40"/>
      <c r="C64" s="41"/>
      <c r="D64" s="58" t="s">
        <v>61</v>
      </c>
      <c r="E64" s="48">
        <f t="shared" ref="E64:G64" si="28">SUM(E65:E66)</f>
        <v>267150</v>
      </c>
      <c r="F64" s="48">
        <f t="shared" ref="F64" si="29">SUM(F65:F66)</f>
        <v>0</v>
      </c>
      <c r="G64" s="48">
        <f t="shared" si="28"/>
        <v>0</v>
      </c>
    </row>
    <row r="65" spans="1:10" x14ac:dyDescent="0.25">
      <c r="A65" s="36"/>
      <c r="B65" s="37"/>
      <c r="C65" s="38"/>
      <c r="D65" s="59" t="s">
        <v>54</v>
      </c>
      <c r="E65" s="35">
        <v>219650</v>
      </c>
      <c r="F65" s="35"/>
      <c r="G65" s="35"/>
    </row>
    <row r="66" spans="1:10" x14ac:dyDescent="0.25">
      <c r="A66" s="36"/>
      <c r="B66" s="37"/>
      <c r="C66" s="38"/>
      <c r="D66" s="59" t="s">
        <v>55</v>
      </c>
      <c r="E66" s="35">
        <v>47500</v>
      </c>
      <c r="F66" s="35"/>
      <c r="G66" s="35"/>
    </row>
    <row r="67" spans="1:10" ht="25.95" customHeight="1" x14ac:dyDescent="0.25">
      <c r="A67" s="86" t="s">
        <v>81</v>
      </c>
      <c r="B67" s="87"/>
      <c r="C67" s="88"/>
      <c r="D67" s="84"/>
      <c r="E67" s="85">
        <f>SUM(E68+E89+E96+E104)</f>
        <v>2009000</v>
      </c>
      <c r="F67" s="85">
        <f t="shared" ref="F67:G67" si="30">SUM(F68+F89+F96+F104)</f>
        <v>1238000</v>
      </c>
      <c r="G67" s="85">
        <f t="shared" si="30"/>
        <v>1230000</v>
      </c>
      <c r="J67" s="69"/>
    </row>
    <row r="68" spans="1:10" x14ac:dyDescent="0.25">
      <c r="A68" s="60" t="s">
        <v>82</v>
      </c>
      <c r="B68" s="37"/>
      <c r="C68" s="38"/>
      <c r="D68" s="55" t="s">
        <v>83</v>
      </c>
      <c r="E68" s="56">
        <f>SUM(+E69+E78+E83+E86+E75)</f>
        <v>596500</v>
      </c>
      <c r="F68" s="56">
        <f t="shared" ref="F68:G68" si="31">SUM(+F69+F78+F83+F86+F75)</f>
        <v>549500</v>
      </c>
      <c r="G68" s="56">
        <f t="shared" si="31"/>
        <v>590750</v>
      </c>
      <c r="I68" s="69"/>
    </row>
    <row r="69" spans="1:10" ht="26.4" x14ac:dyDescent="0.25">
      <c r="A69" s="115"/>
      <c r="B69" s="116"/>
      <c r="C69" s="117"/>
      <c r="D69" s="57" t="s">
        <v>43</v>
      </c>
      <c r="E69" s="48">
        <f>SUM(E70+E72)</f>
        <v>155000</v>
      </c>
      <c r="F69" s="48">
        <f>SUM(F70+F72)</f>
        <v>170000</v>
      </c>
      <c r="G69" s="48">
        <f>SUM(G70+G72)</f>
        <v>170000</v>
      </c>
    </row>
    <row r="70" spans="1:10" x14ac:dyDescent="0.25">
      <c r="A70" s="36"/>
      <c r="B70" s="37"/>
      <c r="C70" s="38"/>
      <c r="D70" s="58" t="s">
        <v>61</v>
      </c>
      <c r="E70" s="48">
        <f>SUM(E71:E71)</f>
        <v>95000</v>
      </c>
      <c r="F70" s="48">
        <f>SUM(F71:F71)</f>
        <v>110000</v>
      </c>
      <c r="G70" s="48">
        <f>SUM(G71:G71)</f>
        <v>110000</v>
      </c>
    </row>
    <row r="71" spans="1:10" x14ac:dyDescent="0.25">
      <c r="A71" s="36"/>
      <c r="B71" s="37"/>
      <c r="C71" s="38"/>
      <c r="D71" s="59" t="s">
        <v>55</v>
      </c>
      <c r="E71" s="35">
        <v>95000</v>
      </c>
      <c r="F71" s="35">
        <v>110000</v>
      </c>
      <c r="G71" s="35">
        <v>110000</v>
      </c>
    </row>
    <row r="72" spans="1:10" ht="26.4" x14ac:dyDescent="0.25">
      <c r="A72" s="36"/>
      <c r="B72" s="37"/>
      <c r="C72" s="38"/>
      <c r="D72" s="58" t="s">
        <v>57</v>
      </c>
      <c r="E72" s="48">
        <f t="shared" ref="E72:G72" si="32">SUM(E73:E74)</f>
        <v>60000</v>
      </c>
      <c r="F72" s="48">
        <f t="shared" si="32"/>
        <v>60000</v>
      </c>
      <c r="G72" s="48">
        <f t="shared" si="32"/>
        <v>60000</v>
      </c>
    </row>
    <row r="73" spans="1:10" ht="26.4" x14ac:dyDescent="0.25">
      <c r="A73" s="36"/>
      <c r="B73" s="37"/>
      <c r="C73" s="38"/>
      <c r="D73" s="59" t="s">
        <v>84</v>
      </c>
      <c r="E73" s="35">
        <v>3000</v>
      </c>
      <c r="F73" s="35">
        <v>3000</v>
      </c>
      <c r="G73" s="35">
        <v>3000</v>
      </c>
    </row>
    <row r="74" spans="1:10" ht="26.4" x14ac:dyDescent="0.25">
      <c r="A74" s="36"/>
      <c r="B74" s="37"/>
      <c r="C74" s="38"/>
      <c r="D74" s="59" t="s">
        <v>58</v>
      </c>
      <c r="E74" s="35">
        <v>57000</v>
      </c>
      <c r="F74" s="35">
        <v>57000</v>
      </c>
      <c r="G74" s="35">
        <v>57000</v>
      </c>
    </row>
    <row r="75" spans="1:10" ht="26.4" x14ac:dyDescent="0.25">
      <c r="A75" s="36"/>
      <c r="B75" s="37"/>
      <c r="C75" s="38"/>
      <c r="D75" s="57" t="s">
        <v>85</v>
      </c>
      <c r="E75" s="48">
        <f t="shared" ref="E75:G75" si="33">SUM(E76)</f>
        <v>60000</v>
      </c>
      <c r="F75" s="48">
        <f t="shared" si="33"/>
        <v>0</v>
      </c>
      <c r="G75" s="48">
        <f t="shared" si="33"/>
        <v>0</v>
      </c>
    </row>
    <row r="76" spans="1:10" ht="26.4" x14ac:dyDescent="0.25">
      <c r="A76" s="36"/>
      <c r="B76" s="37"/>
      <c r="C76" s="38"/>
      <c r="D76" s="58" t="s">
        <v>57</v>
      </c>
      <c r="E76" s="48">
        <f>SUM(E77:E77)</f>
        <v>60000</v>
      </c>
      <c r="F76" s="48">
        <f>SUM(F77:F77)</f>
        <v>0</v>
      </c>
      <c r="G76" s="48">
        <f>SUM(G77:G77)</f>
        <v>0</v>
      </c>
    </row>
    <row r="77" spans="1:10" ht="26.4" x14ac:dyDescent="0.25">
      <c r="A77" s="36"/>
      <c r="B77" s="37"/>
      <c r="C77" s="38"/>
      <c r="D77" s="59" t="s">
        <v>58</v>
      </c>
      <c r="E77" s="35">
        <v>60000</v>
      </c>
      <c r="F77" s="35"/>
      <c r="G77" s="35"/>
    </row>
    <row r="78" spans="1:10" ht="26.4" x14ac:dyDescent="0.25">
      <c r="A78" s="115"/>
      <c r="B78" s="116"/>
      <c r="C78" s="117"/>
      <c r="D78" s="57" t="s">
        <v>50</v>
      </c>
      <c r="E78" s="48">
        <f>SUM(E79+E81)</f>
        <v>359500</v>
      </c>
      <c r="F78" s="48">
        <f t="shared" ref="F78:G78" si="34">SUM(F79+F81)</f>
        <v>357500</v>
      </c>
      <c r="G78" s="48">
        <f t="shared" si="34"/>
        <v>398750</v>
      </c>
    </row>
    <row r="79" spans="1:10" x14ac:dyDescent="0.25">
      <c r="A79" s="36"/>
      <c r="B79" s="37"/>
      <c r="C79" s="38"/>
      <c r="D79" s="58" t="s">
        <v>61</v>
      </c>
      <c r="E79" s="48">
        <f>SUM(E80)</f>
        <v>222000</v>
      </c>
      <c r="F79" s="48">
        <f t="shared" ref="F79:G79" si="35">SUM(F80)</f>
        <v>222000</v>
      </c>
      <c r="G79" s="48">
        <f t="shared" si="35"/>
        <v>222000</v>
      </c>
    </row>
    <row r="80" spans="1:10" x14ac:dyDescent="0.25">
      <c r="A80" s="36"/>
      <c r="B80" s="37"/>
      <c r="C80" s="38"/>
      <c r="D80" s="59" t="s">
        <v>55</v>
      </c>
      <c r="E80" s="35">
        <v>222000</v>
      </c>
      <c r="F80" s="35">
        <v>222000</v>
      </c>
      <c r="G80" s="35">
        <v>222000</v>
      </c>
    </row>
    <row r="81" spans="1:7" ht="26.4" x14ac:dyDescent="0.25">
      <c r="A81" s="36"/>
      <c r="B81" s="37"/>
      <c r="C81" s="38"/>
      <c r="D81" s="58" t="s">
        <v>57</v>
      </c>
      <c r="E81" s="48">
        <f>SUM(E82)</f>
        <v>137500</v>
      </c>
      <c r="F81" s="48">
        <f t="shared" ref="F81:G81" si="36">SUM(F82)</f>
        <v>135500</v>
      </c>
      <c r="G81" s="48">
        <f t="shared" si="36"/>
        <v>176750</v>
      </c>
    </row>
    <row r="82" spans="1:7" ht="26.4" x14ac:dyDescent="0.25">
      <c r="A82" s="36"/>
      <c r="B82" s="37"/>
      <c r="C82" s="38"/>
      <c r="D82" s="59" t="s">
        <v>58</v>
      </c>
      <c r="E82" s="35">
        <v>137500</v>
      </c>
      <c r="F82" s="35">
        <v>135500</v>
      </c>
      <c r="G82" s="35">
        <v>176750</v>
      </c>
    </row>
    <row r="83" spans="1:7" ht="26.4" x14ac:dyDescent="0.25">
      <c r="A83" s="36"/>
      <c r="B83" s="37"/>
      <c r="C83" s="38"/>
      <c r="D83" s="57" t="s">
        <v>47</v>
      </c>
      <c r="E83" s="48">
        <f t="shared" ref="E83:G84" si="37">SUM(E84)</f>
        <v>12000</v>
      </c>
      <c r="F83" s="48">
        <f t="shared" si="37"/>
        <v>12000</v>
      </c>
      <c r="G83" s="48">
        <f t="shared" si="37"/>
        <v>12000</v>
      </c>
    </row>
    <row r="84" spans="1:7" ht="26.4" x14ac:dyDescent="0.25">
      <c r="A84" s="36"/>
      <c r="B84" s="37"/>
      <c r="C84" s="38"/>
      <c r="D84" s="58" t="s">
        <v>57</v>
      </c>
      <c r="E84" s="48">
        <f t="shared" si="37"/>
        <v>12000</v>
      </c>
      <c r="F84" s="48">
        <f t="shared" si="37"/>
        <v>12000</v>
      </c>
      <c r="G84" s="48">
        <f t="shared" si="37"/>
        <v>12000</v>
      </c>
    </row>
    <row r="85" spans="1:7" ht="26.4" x14ac:dyDescent="0.25">
      <c r="A85" s="115"/>
      <c r="B85" s="116"/>
      <c r="C85" s="117"/>
      <c r="D85" s="59" t="s">
        <v>58</v>
      </c>
      <c r="E85" s="35">
        <v>12000</v>
      </c>
      <c r="F85" s="35">
        <v>12000</v>
      </c>
      <c r="G85" s="35">
        <v>12000</v>
      </c>
    </row>
    <row r="86" spans="1:7" ht="39.6" x14ac:dyDescent="0.25">
      <c r="A86" s="39"/>
      <c r="B86" s="40"/>
      <c r="C86" s="41"/>
      <c r="D86" s="57" t="s">
        <v>45</v>
      </c>
      <c r="E86" s="48">
        <f t="shared" ref="E86:G86" si="38">SUM(E87)</f>
        <v>10000</v>
      </c>
      <c r="F86" s="48">
        <f t="shared" si="38"/>
        <v>10000</v>
      </c>
      <c r="G86" s="48">
        <f t="shared" si="38"/>
        <v>10000</v>
      </c>
    </row>
    <row r="87" spans="1:7" x14ac:dyDescent="0.25">
      <c r="A87" s="39"/>
      <c r="B87" s="40"/>
      <c r="C87" s="41"/>
      <c r="D87" s="58" t="s">
        <v>61</v>
      </c>
      <c r="E87" s="48">
        <f>SUM(E88)</f>
        <v>10000</v>
      </c>
      <c r="F87" s="48">
        <f t="shared" ref="F87:G87" si="39">SUM(F88)</f>
        <v>10000</v>
      </c>
      <c r="G87" s="48">
        <f t="shared" si="39"/>
        <v>10000</v>
      </c>
    </row>
    <row r="88" spans="1:7" x14ac:dyDescent="0.25">
      <c r="A88" s="39"/>
      <c r="B88" s="40"/>
      <c r="C88" s="41"/>
      <c r="D88" s="59" t="s">
        <v>55</v>
      </c>
      <c r="E88" s="35">
        <v>10000</v>
      </c>
      <c r="F88" s="35">
        <v>10000</v>
      </c>
      <c r="G88" s="35">
        <v>10000</v>
      </c>
    </row>
    <row r="89" spans="1:7" x14ac:dyDescent="0.25">
      <c r="A89" s="60" t="s">
        <v>86</v>
      </c>
      <c r="B89" s="37"/>
      <c r="C89" s="38"/>
      <c r="D89" s="55" t="s">
        <v>87</v>
      </c>
      <c r="E89" s="56">
        <f t="shared" ref="E89:G89" si="40">SUM(E90+E93)</f>
        <v>996000</v>
      </c>
      <c r="F89" s="56">
        <f t="shared" si="40"/>
        <v>280000</v>
      </c>
      <c r="G89" s="56">
        <f t="shared" si="40"/>
        <v>370000</v>
      </c>
    </row>
    <row r="90" spans="1:7" x14ac:dyDescent="0.25">
      <c r="A90" s="115"/>
      <c r="B90" s="116"/>
      <c r="C90" s="117"/>
      <c r="D90" s="57" t="s">
        <v>49</v>
      </c>
      <c r="E90" s="48">
        <f t="shared" ref="E90:G90" si="41">SUM(E92)</f>
        <v>186000</v>
      </c>
      <c r="F90" s="48">
        <f t="shared" si="41"/>
        <v>0</v>
      </c>
      <c r="G90" s="48">
        <f t="shared" si="41"/>
        <v>0</v>
      </c>
    </row>
    <row r="91" spans="1:7" ht="26.4" x14ac:dyDescent="0.25">
      <c r="A91" s="36"/>
      <c r="B91" s="37"/>
      <c r="C91" s="38"/>
      <c r="D91" s="58" t="s">
        <v>57</v>
      </c>
      <c r="E91" s="48">
        <f t="shared" ref="E91:G91" si="42">SUM(E92)</f>
        <v>186000</v>
      </c>
      <c r="F91" s="48">
        <f t="shared" si="42"/>
        <v>0</v>
      </c>
      <c r="G91" s="48">
        <f t="shared" si="42"/>
        <v>0</v>
      </c>
    </row>
    <row r="92" spans="1:7" ht="26.4" x14ac:dyDescent="0.25">
      <c r="A92" s="36"/>
      <c r="B92" s="37"/>
      <c r="C92" s="38"/>
      <c r="D92" s="59" t="s">
        <v>58</v>
      </c>
      <c r="E92" s="35">
        <v>186000</v>
      </c>
      <c r="F92" s="35"/>
      <c r="G92" s="35"/>
    </row>
    <row r="93" spans="1:7" ht="26.4" x14ac:dyDescent="0.25">
      <c r="A93" s="36"/>
      <c r="B93" s="37"/>
      <c r="C93" s="38"/>
      <c r="D93" s="57" t="s">
        <v>50</v>
      </c>
      <c r="E93" s="48">
        <f>SUM(E94)</f>
        <v>810000</v>
      </c>
      <c r="F93" s="48">
        <f t="shared" ref="F93:G93" si="43">SUM(F94)</f>
        <v>280000</v>
      </c>
      <c r="G93" s="48">
        <f t="shared" si="43"/>
        <v>370000</v>
      </c>
    </row>
    <row r="94" spans="1:7" ht="26.4" x14ac:dyDescent="0.25">
      <c r="A94" s="36"/>
      <c r="B94" s="37"/>
      <c r="C94" s="38"/>
      <c r="D94" s="58" t="s">
        <v>57</v>
      </c>
      <c r="E94" s="48">
        <f>SUM(E95:E95)</f>
        <v>810000</v>
      </c>
      <c r="F94" s="48">
        <f>SUM(F95:F95)</f>
        <v>280000</v>
      </c>
      <c r="G94" s="48">
        <f>SUM(G95:G95)</f>
        <v>370000</v>
      </c>
    </row>
    <row r="95" spans="1:7" ht="26.4" x14ac:dyDescent="0.25">
      <c r="A95" s="36"/>
      <c r="B95" s="37"/>
      <c r="C95" s="38"/>
      <c r="D95" s="59" t="s">
        <v>58</v>
      </c>
      <c r="E95" s="35">
        <v>810000</v>
      </c>
      <c r="F95" s="35">
        <v>280000</v>
      </c>
      <c r="G95" s="35">
        <v>370000</v>
      </c>
    </row>
    <row r="96" spans="1:7" ht="26.4" x14ac:dyDescent="0.25">
      <c r="A96" s="60" t="s">
        <v>88</v>
      </c>
      <c r="B96" s="37"/>
      <c r="C96" s="38"/>
      <c r="D96" s="55" t="s">
        <v>89</v>
      </c>
      <c r="E96" s="48">
        <f t="shared" ref="E96:G96" si="44">SUM(E97+E101)</f>
        <v>134000</v>
      </c>
      <c r="F96" s="48">
        <f t="shared" si="44"/>
        <v>134000</v>
      </c>
      <c r="G96" s="48">
        <f t="shared" si="44"/>
        <v>134000</v>
      </c>
    </row>
    <row r="97" spans="1:7" x14ac:dyDescent="0.25">
      <c r="A97" s="36"/>
      <c r="B97" s="37"/>
      <c r="C97" s="38"/>
      <c r="D97" s="57" t="s">
        <v>49</v>
      </c>
      <c r="E97" s="48">
        <f t="shared" ref="E97:G97" si="45">SUM(E98)</f>
        <v>130000</v>
      </c>
      <c r="F97" s="48">
        <f t="shared" si="45"/>
        <v>130000</v>
      </c>
      <c r="G97" s="48">
        <f t="shared" si="45"/>
        <v>130000</v>
      </c>
    </row>
    <row r="98" spans="1:7" x14ac:dyDescent="0.25">
      <c r="A98" s="115"/>
      <c r="B98" s="116"/>
      <c r="C98" s="117"/>
      <c r="D98" s="58" t="s">
        <v>61</v>
      </c>
      <c r="E98" s="48">
        <f>SUM(E99:E100)</f>
        <v>130000</v>
      </c>
      <c r="F98" s="48">
        <f t="shared" ref="F98:G98" si="46">SUM(F99:F100)</f>
        <v>130000</v>
      </c>
      <c r="G98" s="48">
        <f t="shared" si="46"/>
        <v>130000</v>
      </c>
    </row>
    <row r="99" spans="1:7" x14ac:dyDescent="0.25">
      <c r="A99" s="36"/>
      <c r="B99" s="37"/>
      <c r="C99" s="38"/>
      <c r="D99" s="59" t="s">
        <v>54</v>
      </c>
      <c r="E99" s="35">
        <v>100000</v>
      </c>
      <c r="F99" s="35">
        <v>100000</v>
      </c>
      <c r="G99" s="35">
        <v>100000</v>
      </c>
    </row>
    <row r="100" spans="1:7" x14ac:dyDescent="0.25">
      <c r="A100" s="36"/>
      <c r="B100" s="37"/>
      <c r="C100" s="38"/>
      <c r="D100" s="59" t="s">
        <v>55</v>
      </c>
      <c r="E100" s="35">
        <v>30000</v>
      </c>
      <c r="F100" s="35">
        <v>30000</v>
      </c>
      <c r="G100" s="35">
        <v>30000</v>
      </c>
    </row>
    <row r="101" spans="1:7" x14ac:dyDescent="0.25">
      <c r="A101" s="36"/>
      <c r="B101" s="37"/>
      <c r="C101" s="38"/>
      <c r="D101" s="57" t="s">
        <v>41</v>
      </c>
      <c r="E101" s="48">
        <f t="shared" ref="E101:G102" si="47">SUM(E102)</f>
        <v>4000</v>
      </c>
      <c r="F101" s="48">
        <f t="shared" si="47"/>
        <v>4000</v>
      </c>
      <c r="G101" s="48">
        <f t="shared" si="47"/>
        <v>4000</v>
      </c>
    </row>
    <row r="102" spans="1:7" x14ac:dyDescent="0.25">
      <c r="A102" s="36"/>
      <c r="B102" s="37"/>
      <c r="C102" s="38"/>
      <c r="D102" s="78" t="s">
        <v>61</v>
      </c>
      <c r="E102" s="48">
        <f t="shared" si="47"/>
        <v>4000</v>
      </c>
      <c r="F102" s="48">
        <f t="shared" si="47"/>
        <v>4000</v>
      </c>
      <c r="G102" s="48">
        <f t="shared" si="47"/>
        <v>4000</v>
      </c>
    </row>
    <row r="103" spans="1:7" x14ac:dyDescent="0.25">
      <c r="A103" s="36"/>
      <c r="B103" s="37"/>
      <c r="D103" s="79" t="s">
        <v>55</v>
      </c>
      <c r="E103" s="35">
        <v>4000</v>
      </c>
      <c r="F103" s="35">
        <v>4000</v>
      </c>
      <c r="G103" s="35">
        <v>4000</v>
      </c>
    </row>
    <row r="104" spans="1:7" x14ac:dyDescent="0.25">
      <c r="A104" s="60" t="s">
        <v>96</v>
      </c>
      <c r="B104" s="37"/>
      <c r="C104" s="38"/>
      <c r="D104" s="55" t="s">
        <v>101</v>
      </c>
      <c r="E104" s="48">
        <f>SUM(E105+E108)</f>
        <v>282500</v>
      </c>
      <c r="F104" s="48">
        <f>SUM(F105+F108)</f>
        <v>274500</v>
      </c>
      <c r="G104" s="48">
        <f>SUM(G105+G108)</f>
        <v>135250</v>
      </c>
    </row>
    <row r="105" spans="1:7" ht="26.4" x14ac:dyDescent="0.25">
      <c r="A105" s="36"/>
      <c r="B105" s="37"/>
      <c r="C105" s="38"/>
      <c r="D105" s="57" t="s">
        <v>43</v>
      </c>
      <c r="E105" s="48">
        <f t="shared" ref="E105:G105" si="48">SUM(E106)</f>
        <v>20000</v>
      </c>
      <c r="F105" s="48">
        <f t="shared" si="48"/>
        <v>12000</v>
      </c>
      <c r="G105" s="48">
        <f t="shared" si="48"/>
        <v>4000</v>
      </c>
    </row>
    <row r="106" spans="1:7" x14ac:dyDescent="0.25">
      <c r="A106" s="115"/>
      <c r="B106" s="116"/>
      <c r="C106" s="117"/>
      <c r="D106" s="58" t="s">
        <v>61</v>
      </c>
      <c r="E106" s="48">
        <f>SUM(E107:E107)</f>
        <v>20000</v>
      </c>
      <c r="F106" s="48">
        <f>SUM(F107:F107)</f>
        <v>12000</v>
      </c>
      <c r="G106" s="48">
        <f>SUM(G107:G107)</f>
        <v>4000</v>
      </c>
    </row>
    <row r="107" spans="1:7" x14ac:dyDescent="0.25">
      <c r="A107" s="36"/>
      <c r="B107" s="37"/>
      <c r="C107" s="38"/>
      <c r="D107" s="59" t="s">
        <v>56</v>
      </c>
      <c r="E107" s="35">
        <v>20000</v>
      </c>
      <c r="F107" s="35">
        <v>12000</v>
      </c>
      <c r="G107" s="35">
        <v>4000</v>
      </c>
    </row>
    <row r="108" spans="1:7" ht="26.4" x14ac:dyDescent="0.25">
      <c r="A108" s="36"/>
      <c r="B108" s="37"/>
      <c r="C108" s="38"/>
      <c r="D108" s="57" t="s">
        <v>97</v>
      </c>
      <c r="E108" s="48">
        <f t="shared" ref="E108:G109" si="49">SUM(E109)</f>
        <v>262500</v>
      </c>
      <c r="F108" s="48">
        <f t="shared" si="49"/>
        <v>262500</v>
      </c>
      <c r="G108" s="48">
        <f t="shared" si="49"/>
        <v>131250</v>
      </c>
    </row>
    <row r="109" spans="1:7" ht="26.4" x14ac:dyDescent="0.25">
      <c r="A109" s="36"/>
      <c r="B109" s="37"/>
      <c r="C109" s="38"/>
      <c r="D109" s="78" t="s">
        <v>98</v>
      </c>
      <c r="E109" s="48">
        <f t="shared" si="49"/>
        <v>262500</v>
      </c>
      <c r="F109" s="48">
        <f t="shared" si="49"/>
        <v>262500</v>
      </c>
      <c r="G109" s="48">
        <f t="shared" si="49"/>
        <v>131250</v>
      </c>
    </row>
    <row r="110" spans="1:7" ht="26.4" x14ac:dyDescent="0.25">
      <c r="A110" s="36"/>
      <c r="B110" s="37"/>
      <c r="D110" s="79" t="s">
        <v>99</v>
      </c>
      <c r="E110" s="35">
        <v>262500</v>
      </c>
      <c r="F110" s="35">
        <v>262500</v>
      </c>
      <c r="G110" s="35">
        <v>131250</v>
      </c>
    </row>
  </sheetData>
  <mergeCells count="10">
    <mergeCell ref="A106:C106"/>
    <mergeCell ref="A98:C98"/>
    <mergeCell ref="A69:C69"/>
    <mergeCell ref="A78:C78"/>
    <mergeCell ref="A1:G1"/>
    <mergeCell ref="A3:G3"/>
    <mergeCell ref="A5:C5"/>
    <mergeCell ref="A85:C85"/>
    <mergeCell ref="A90:C90"/>
    <mergeCell ref="A59:C59"/>
  </mergeCells>
  <phoneticPr fontId="29" type="noConversion"/>
  <pageMargins left="0.70866141732283472" right="0.5118110236220472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kl</vt:lpstr>
      <vt:lpstr>Račun financiranja 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Trnjina Marković</cp:lastModifiedBy>
  <cp:lastPrinted>2024-10-30T10:32:33Z</cp:lastPrinted>
  <dcterms:created xsi:type="dcterms:W3CDTF">2022-08-12T12:51:27Z</dcterms:created>
  <dcterms:modified xsi:type="dcterms:W3CDTF">2025-04-22T11:27:59Z</dcterms:modified>
</cp:coreProperties>
</file>